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3343c477ae46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خلاصه" sheetId="1" r:id="R7d76283180d5476c"/>
    <x:sheet xmlns:r="http://schemas.openxmlformats.org/officeDocument/2006/relationships" name="درآمد" sheetId="2" r:id="R919c7eda8b954274"/>
    <x:sheet xmlns:r="http://schemas.openxmlformats.org/officeDocument/2006/relationships" name="بازار" sheetId="3" r:id="Rf82aeec5b22b48d4"/>
    <x:sheet xmlns:r="http://schemas.openxmlformats.org/officeDocument/2006/relationships" name="سناریو" sheetId="4" r:id="R05315f4f02084403"/>
    <x:sheet xmlns:r="http://schemas.openxmlformats.org/officeDocument/2006/relationships" name="عملیات" sheetId="5" r:id="Rcaf4fc3653764a44"/>
    <x:sheet xmlns:r="http://schemas.openxmlformats.org/officeDocument/2006/relationships" name="داده‌ها" sheetId="6" r:id="R4a9b3e6aea2d4e65"/>
    <x:sheet xmlns:r="http://schemas.openxmlformats.org/officeDocument/2006/relationships" name="ورودی ابزار" sheetId="7" r:id="Rbfc239e94d594176"/>
    <x:sheet xmlns:r="http://schemas.openxmlformats.org/officeDocument/2006/relationships" name="کنترل" sheetId="8" r:id="R8287aff59bf94a7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2">
    <x:numFmt numFmtId="200" formatCode="#,##0;(#,##0);&quot;—&quot;"/>
    <x:numFmt numFmtId="201" formatCode="0.00&quot;%&quot;"/>
    <x:numFmt numFmtId="202" formatCode="#,##0.0000;(#,##0.0000);&quot;—&quot;"/>
    <x:numFmt numFmtId="203" formatCode="0.0%;(0.0%);&quot;—&quot;"/>
    <x:numFmt numFmtId="204" formatCode="#,##0.0;(#,##0.0);&quot;—&quot;"/>
    <x:numFmt numFmtId="205" formatCode="0.000"/>
    <x:numFmt numFmtId="206" formatCode="0"/>
    <x:numFmt numFmtId="207" formatCode="0.00000000"/>
    <x:numFmt numFmtId="208" formatCode="0.00"/>
    <x:numFmt numFmtId="209" formatCode="#,##0.0000"/>
    <x:numFmt numFmtId="210" formatCode="0.000000"/>
    <x:numFmt numFmtId="211" formatCode="0.0E+00"/>
  </x:numFmts>
  <x:fonts count="10">
    <x:font>
      <x:sz val="11"/>
      <x:name val="Carlito"/>
    </x:font>
    <x:font>
      <x:sz val="11"/>
      <x:color rgb="FF182D43"/>
      <x:name val="Arial"/>
    </x:font>
    <x:font>
      <x:b/>
      <x:sz val="16"/>
      <x:color rgb="FF17324D"/>
      <x:name val="Arial"/>
    </x:font>
    <x:font>
      <x:i/>
      <x:sz val="11"/>
      <x:color rgb="FF55687B"/>
      <x:name val="Arial"/>
    </x:font>
    <x:font>
      <x:b/>
      <x:sz val="11"/>
      <x:color rgb="FFFFFFFF"/>
      <x:name val="Arial"/>
    </x:font>
    <x:font>
      <x:sz val="11"/>
      <x:color rgb="FF245EC7"/>
      <x:name val="Arial"/>
    </x:font>
    <x:font>
      <x:sz val="11"/>
      <x:color rgb="FF087440"/>
      <x:name val="Arial"/>
    </x:font>
    <x:font>
      <x:b/>
      <x:sz val="11"/>
      <x:color rgb="FF182D43"/>
      <x:name val="Arial"/>
    </x:font>
    <x:font>
      <x:i/>
      <x:sz val="11"/>
      <x:color rgb="FF182D43"/>
      <x:name val="Arial"/>
    </x:font>
    <x:font>
      <x:sz val="9"/>
      <x:color rgb="FF182D43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EAF0F6"/>
      </x:patternFill>
    </x:fill>
  </x:fills>
  <x:borders count="2">
    <x:border>
      <x:left/>
      <x:right/>
      <x:top/>
      <x:bottom/>
      <x:diagonal/>
    </x:border>
    <x:border>
      <x:left/>
      <x:right/>
      <x:top style="thin">
        <x:color rgb="FF17324D"/>
      </x:top>
      <x:bottom/>
      <x:diagonal/>
    </x:border>
  </x:borders>
  <x:cellStyleXfs count="1">
    <x:xf numFmtId="0" fontId="0" fillId="0" borderId="0"/>
  </x:cellStyleXfs>
  <x:cellXfs count="54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horizontal="right" vertical="center"/>
    </x:xf>
    <x:xf numFmtId="0" fontId="2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horizontal="right"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horizontal="right"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right"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 applyAlignment="1">
      <x:alignment horizontal="right" vertical="center"/>
    </x:xf>
    <x:xf numFmtId="200" fontId="5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5" fillId="0" borderId="0" xfId="0" applyNumberFormat="1" applyFont="1" applyFill="1" applyBorder="1" applyAlignment="1">
      <x:alignment horizontal="right" vertical="center"/>
    </x:xf>
    <x:xf numFmtId="0" fontId="1" fillId="0" borderId="0" xfId="0" applyNumberFormat="1" applyFont="1" applyFill="1" applyBorder="1" applyAlignment="1">
      <x:alignment horizontal="right" vertical="center" wrapText="1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2" fontId="6" fillId="0" borderId="0" xfId="0" applyNumberFormat="1" applyFont="1" applyFill="1" applyBorder="1" applyAlignment="1">
      <x:alignment horizontal="right" vertical="center"/>
    </x:xf>
    <x:xf numFmtId="0" fontId="1" fillId="3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horizontal="right" vertical="center"/>
    </x:xf>
    <x:xf numFmtId="202" fontId="1" fillId="3" borderId="0" xfId="0" applyNumberFormat="1" applyFont="1" applyFill="1" applyBorder="1" applyAlignment="1">
      <x:alignment horizontal="right" vertical="center"/>
    </x:xf>
    <x:xf numFmtId="203" fontId="1" fillId="3" borderId="0" xfId="0" applyNumberFormat="1" applyFont="1" applyFill="1" applyBorder="1" applyAlignment="1">
      <x:alignment horizontal="right" vertical="center"/>
    </x:xf>
    <x:xf numFmtId="0" fontId="7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horizontal="right" vertical="center"/>
    </x:xf>
    <x:xf numFmtId="202" fontId="7" fillId="3" borderId="0" xfId="0" applyNumberFormat="1" applyFont="1" applyFill="1" applyBorder="1" applyAlignment="1">
      <x:alignment horizontal="right" vertical="center"/>
    </x:xf>
    <x:xf numFmtId="203" fontId="7" fillId="3" borderId="0" xfId="0" applyNumberFormat="1" applyFont="1" applyFill="1" applyBorder="1" applyAlignment="1">
      <x:alignment horizontal="right" vertical="center"/>
    </x:xf>
    <x:xf numFmtId="0" fontId="7" fillId="3" borderId="1" xfId="0" applyNumberFormat="1" applyFont="1" applyFill="1" applyBorder="1" applyAlignment="1">
      <x:alignment vertical="center"/>
    </x:xf>
    <x:xf numFmtId="0" fontId="7" fillId="3" borderId="1" xfId="0" applyNumberFormat="1" applyFont="1" applyFill="1" applyBorder="1" applyAlignment="1">
      <x:alignment horizontal="right" vertical="center"/>
    </x:xf>
    <x:xf numFmtId="202" fontId="7" fillId="3" borderId="1" xfId="0" applyNumberFormat="1" applyFont="1" applyFill="1" applyBorder="1" applyAlignment="1">
      <x:alignment horizontal="right" vertical="center"/>
    </x:xf>
    <x:xf numFmtId="203" fontId="7" fillId="3" borderId="1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  <x:xf numFmtId="201" fontId="6" fillId="0" borderId="0" xfId="0" applyNumberFormat="1" applyFont="1" applyFill="1" applyBorder="1" applyAlignment="1">
      <x:alignment horizontal="right" vertical="center"/>
    </x:xf>
    <x:xf numFmtId="204" fontId="6" fillId="0" borderId="0" xfId="0" applyNumberFormat="1" applyFont="1" applyFill="1" applyBorder="1" applyAlignment="1">
      <x:alignment horizontal="right" vertical="center"/>
    </x:xf>
    <x:xf numFmtId="204" fontId="7" fillId="3" borderId="0" xfId="0" applyNumberFormat="1" applyFont="1" applyFill="1" applyBorder="1" applyAlignment="1">
      <x:alignment horizontal="right" vertical="center"/>
    </x:xf>
    <x:xf numFmtId="205" fontId="5" fillId="0" borderId="0" xfId="0" applyNumberFormat="1" applyFont="1" applyFill="1" applyBorder="1" applyAlignment="1">
      <x:alignment horizontal="right" vertical="center"/>
    </x:xf>
    <x:xf numFmtId="205" fontId="1" fillId="0" borderId="0" xfId="0" applyNumberFormat="1" applyFont="1" applyFill="1" applyBorder="1" applyAlignment="1">
      <x:alignment horizontal="right" vertical="center"/>
    </x:xf>
    <x:xf numFmtId="206" fontId="1" fillId="0" borderId="0" xfId="0" applyNumberFormat="1" applyFont="1" applyFill="1" applyBorder="1" applyAlignment="1">
      <x:alignment horizontal="right" vertical="center"/>
    </x:xf>
    <x:xf numFmtId="207" fontId="1" fillId="0" borderId="0" xfId="0" applyNumberFormat="1" applyFont="1" applyFill="1" applyBorder="1" applyAlignment="1">
      <x:alignment horizontal="right" vertical="center"/>
    </x:xf>
    <x:xf numFmtId="0" fontId="7" fillId="0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7" fillId="2" borderId="0" xfId="0" applyNumberFormat="1" applyFont="1" applyFill="1" applyBorder="1" applyAlignment="1">
      <x:alignment horizontal="center" vertical="center" wrapText="1"/>
    </x:xf>
    <x:xf numFmtId="0" fontId="7" fillId="2" borderId="0" xfId="0" applyNumberFormat="1" applyFont="1" applyFill="1" applyBorder="1" applyAlignment="1">
      <x:alignment horizontal="right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horizontal="right" vertical="center" wrapText="1"/>
    </x:xf>
    <x:xf numFmtId="0" fontId="1" fillId="0" borderId="0" xfId="0" applyNumberFormat="1" applyFont="1" applyFill="1" applyBorder="1" applyAlignment="1">
      <x:alignment horizontal="left" vertical="center" wrapText="1"/>
    </x:xf>
    <x:xf numFmtId="0" fontId="9" fillId="0" borderId="0" xfId="0" applyNumberFormat="1" applyFont="1" applyFill="1" applyBorder="1" applyAlignment="1">
      <x:alignment horizontal="left" vertical="center" wrapText="1"/>
    </x:xf>
    <x:xf numFmtId="208" fontId="1" fillId="0" borderId="0" xfId="0" applyNumberFormat="1" applyFont="1" applyFill="1" applyBorder="1" applyAlignment="1">
      <x:alignment horizontal="right" vertical="center"/>
    </x:xf>
    <x:xf numFmtId="209" fontId="1" fillId="0" borderId="0" xfId="0" applyNumberFormat="1" applyFont="1" applyFill="1" applyBorder="1" applyAlignment="1">
      <x:alignment horizontal="right" vertical="center"/>
    </x:xf>
    <x:xf numFmtId="210" fontId="1" fillId="0" borderId="0" xfId="0" applyNumberFormat="1" applyFont="1" applyFill="1" applyBorder="1" applyAlignment="1">
      <x:alignment horizontal="right" vertical="center"/>
    </x:xf>
    <x:xf numFmtId="21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  <x:dxfs count="2">
    <x:dxf>
      <x:font>
        <x:b/>
        <x:color rgb="FFB42318"/>
      </x:font>
      <x:fill>
        <x:patternFill patternType="solid">
          <x:bgColor rgb="FFFEE2E2"/>
        </x:patternFill>
      </x:fill>
    </x:dxf>
    <x:dxf>
      <x:font>
        <x:b/>
        <x:color rgb="FFB42318"/>
      </x:font>
      <x:fill>
        <x:patternFill patternType="solid">
          <x:bgColor rgb="FFFEE2E2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961faf1d144738" /><Relationship Type="http://schemas.openxmlformats.org/officeDocument/2006/relationships/theme" Target="/xl/theme/theme1.xml" Id="R1c4f0cd64b4e4e7a" /><Relationship Type="http://schemas.openxmlformats.org/officeDocument/2006/relationships/sharedStrings" Target="/xl/sharedStrings.xml" Id="Ra6a6547cbf2a4c9c" /><Relationship Type="http://schemas.openxmlformats.org/officeDocument/2006/relationships/worksheet" Target="/xl/worksheets/sheet1.xml" Id="R7d76283180d5476c" /><Relationship Type="http://schemas.openxmlformats.org/officeDocument/2006/relationships/worksheet" Target="/xl/worksheets/sheet2.xml" Id="R919c7eda8b954274" /><Relationship Type="http://schemas.openxmlformats.org/officeDocument/2006/relationships/worksheet" Target="/xl/worksheets/sheet3.xml" Id="Rf82aeec5b22b48d4" /><Relationship Type="http://schemas.openxmlformats.org/officeDocument/2006/relationships/worksheet" Target="/xl/worksheets/sheet4.xml" Id="R05315f4f02084403" /><Relationship Type="http://schemas.openxmlformats.org/officeDocument/2006/relationships/worksheet" Target="/xl/worksheets/sheet5.xml" Id="Rcaf4fc3653764a44" /><Relationship Type="http://schemas.openxmlformats.org/officeDocument/2006/relationships/worksheet" Target="/xl/worksheets/sheet6.xml" Id="R4a9b3e6aea2d4e65" /><Relationship Type="http://schemas.openxmlformats.org/officeDocument/2006/relationships/worksheet" Target="/xl/worksheets/sheet7.xml" Id="Rbfc239e94d594176" /><Relationship Type="http://schemas.openxmlformats.org/officeDocument/2006/relationships/worksheet" Target="/xl/worksheets/sheet8.xml" Id="R8287aff59bf94a7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324D"/>
  </x:sheetPr>
  <x:sheetViews>
    <x:sheetView showGridLines="0" workbookViewId="0"/>
  </x:sheetViews>
  <x:sheetFormatPr defaultRowHeight="15"/>
  <x:cols>
    <x:col min="1" max="1" width="25" hidden="0" customWidth="1"/>
    <x:col min="2" max="2" width="11.600000381469727" hidden="0" customWidth="1"/>
    <x:col min="3" max="3" width="11.600000381469727" hidden="0" customWidth="1"/>
    <x:col min="4" max="4" width="11.600000381469727" hidden="0" customWidth="1"/>
    <x:col min="5" max="5" width="11.600000381469727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5" customHeight="1">
      <x:c r="A2" s="4" t="str">
        <x:v>بازار PSP؛ مهر ۱۴۰۵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کنترل داده؛ آماده انتشار نیست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34" customHeight="1">
      <x:c r="A5" s="12" t="str">
        <x:v>شاخص شبکه</x:v>
      </x:c>
      <x:c r="B5" s="12" t="str">
        <x:v>مهر ۱۴۰۴</x:v>
      </x:c>
      <x:c r="C5" s="12" t="str">
        <x:v>شهریور ۱۴۰۵</x:v>
      </x:c>
      <x:c r="D5" s="12" t="str">
        <x:v>مهر ۱۴۰۵</x:v>
      </x:c>
      <x:c r="E5" s="12" t="str">
        <x:v>رشد ماهانه</x:v>
      </x:c>
      <x:c r="F5" s="12" t="str">
        <x:v>رشد سالانه</x:v>
      </x:c>
      <x:c r="G5" s="3"/>
      <x:c r="H5" s="3"/>
      <x:c r="I5" s="3"/>
    </x:row>
    <x:row r="6" ht="25" customHeight="1">
      <x:c r="A6" s="2" t="str">
        <x:v>تعداد؛ میلیارد تراکنش</x:v>
      </x:c>
      <x:c r="B6" s="34" t="n">
        <x:f>'داده‌ها'!B28/'داده‌ها'!$K$9</x:f>
        <x:v>4.597533786</x:v>
      </x:c>
      <x:c r="C6" s="34" t="n">
        <x:f>'داده‌ها'!B29/'داده‌ها'!$K$9</x:f>
        <x:v>4.871930453</x:v>
      </x:c>
      <x:c r="D6" s="34" t="n">
        <x:f>'داده‌ها'!B30/'داده‌ها'!$K$9</x:f>
        <x:v>4.721077347</x:v>
      </x:c>
      <x:c r="E6" s="19" t="n">
        <x:f>D6/C6-1</x:f>
        <x:v>-0.030963723200750803</x:v>
      </x:c>
      <x:c r="F6" s="19" t="n">
        <x:f>D6/B6-1</x:f>
        <x:v>0.026871702688994636</x:v>
      </x:c>
      <x:c r="G6" s="3"/>
      <x:c r="H6" s="3"/>
      <x:c r="I6" s="3"/>
    </x:row>
    <x:row r="7" ht="25" customHeight="1">
      <x:c r="A7" s="2" t="str">
        <x:v>مبلغ؛ همت</x:v>
      </x:c>
      <x:c r="B7" s="34" t="n">
        <x:f>'داده‌ها'!C28/'داده‌ها'!$K$6</x:f>
        <x:v>2247.7879197</x:v>
      </x:c>
      <x:c r="C7" s="34" t="n">
        <x:f>'داده‌ها'!C29/'داده‌ها'!$K$6</x:f>
        <x:v>4410.1592852</x:v>
      </x:c>
      <x:c r="D7" s="34" t="n">
        <x:f>'داده‌ها'!C30/'داده‌ها'!$K$6</x:f>
        <x:v>4454.1341215</x:v>
      </x:c>
      <x:c r="E7" s="19" t="n">
        <x:f>D7/C7-1</x:f>
        <x:v>0.009971258055819998</x:v>
      </x:c>
      <x:c r="F7" s="19" t="n">
        <x:f>D7/B7-1</x:f>
        <x:v>0.9815633327607121</x:v>
      </x:c>
      <x:c r="G7" s="3"/>
      <x:c r="H7" s="3"/>
      <x:c r="I7" s="3"/>
    </x:row>
    <x:row r="8" ht="25" customHeight="1">
      <x:c r="A8" s="2" t="str">
        <x:v>تعداد روزانه؛ میلیون</x:v>
      </x:c>
      <x:c r="B8" s="34" t="n">
        <x:f>'داده‌ها'!B28/'داده‌ها'!D28/'داده‌ها'!$K$8</x:f>
        <x:v>153.2511262</x:v>
      </x:c>
      <x:c r="C8" s="34" t="n">
        <x:f>'داده‌ها'!B29/'داده‌ها'!D29/'داده‌ها'!$K$8</x:f>
        <x:v>157.15904687096776</x:v>
      </x:c>
      <x:c r="D8" s="34" t="n">
        <x:f>'داده‌ها'!B30/'داده‌ها'!D30/'داده‌ها'!$K$8</x:f>
        <x:v>157.3692449</x:v>
      </x:c>
      <x:c r="E8" s="19" t="n">
        <x:f>D8/C8-1</x:f>
        <x:v>0.0013374860258910104</x:v>
      </x:c>
      <x:c r="F8" s="19" t="n">
        <x:f>D8/B8-1</x:f>
        <x:v>0.02687170268899486</x:v>
      </x:c>
      <x:c r="G8" s="3"/>
      <x:c r="H8" s="3"/>
      <x:c r="I8" s="3"/>
    </x:row>
    <x:row r="9" ht="25" customHeight="1">
      <x:c r="A9" s="2"/>
      <x:c r="B9" s="3"/>
      <x:c r="C9" s="3"/>
      <x:c r="D9" s="3"/>
      <x:c r="E9" s="3"/>
      <x:c r="F9" s="3"/>
      <x:c r="G9" s="3"/>
      <x:c r="H9" s="3"/>
      <x:c r="I9" s="3"/>
    </x:row>
    <x:row r="10" ht="25" customHeight="1">
      <x:c r="A10" s="2"/>
      <x:c r="B10" s="3"/>
      <x:c r="C10" s="3"/>
      <x:c r="D10" s="3"/>
      <x:c r="E10" s="3"/>
      <x:c r="F10" s="3"/>
      <x:c r="G10" s="3"/>
      <x:c r="H10" s="3"/>
      <x:c r="I10" s="3"/>
    </x:row>
    <x:row r="11" ht="25" customHeight="1">
      <x:c r="A11" s="2"/>
      <x:c r="B11" s="3"/>
      <x:c r="C11" s="3"/>
      <x:c r="D11" s="3"/>
      <x:c r="E11" s="3"/>
      <x:c r="F11" s="3"/>
      <x:c r="G11" s="3"/>
      <x:c r="H11" s="3"/>
      <x:c r="I11" s="3"/>
    </x:row>
    <x:row r="12" ht="34" customHeight="1">
      <x:c r="A12" s="12" t="str">
        <x:v>درآمد؛ میلیارد تومان</x:v>
      </x:c>
      <x:c r="B12" s="12" t="str">
        <x:v>مهر ۱۴۰۵</x:v>
      </x:c>
      <x:c r="C12" s="12" t="str">
        <x:v>رشد ماهانه</x:v>
      </x:c>
      <x:c r="D12" s="12" t="str">
        <x:v>رشد سالانه</x:v>
      </x:c>
      <x:c r="E12" s="12" t="str">
        <x:v>رتبه</x:v>
      </x:c>
      <x:c r="F12" s="3"/>
      <x:c r="G12" s="3"/>
      <x:c r="H12" s="3"/>
      <x:c r="I12" s="3"/>
    </x:row>
    <x:row r="13" ht="25" customHeight="1">
      <x:c r="A13" s="2" t="str">
        <x:v>آسان پرداخت پرشین</x:v>
      </x:c>
      <x:c r="B13" s="34" t="n">
        <x:f>'درآمد'!E6</x:f>
        <x:v>1951.0936</x:v>
      </x:c>
      <x:c r="C13" s="19" t="n">
        <x:f>'درآمد'!G6</x:f>
        <x:v>-0.04906779485062995</x:v>
      </x:c>
      <x:c r="D13" s="19" t="n">
        <x:f>'درآمد'!H6</x:f>
        <x:v>0.6226371220605356</x:v>
      </x:c>
      <x:c r="E13" s="3" t="n">
        <x:f>'درآمد'!I6</x:f>
        <x:v>1</x:v>
      </x:c>
      <x:c r="F13" s="3"/>
      <x:c r="G13" s="3"/>
      <x:c r="H13" s="3"/>
      <x:c r="I13" s="3"/>
    </x:row>
    <x:row r="14" ht="25" customHeight="1">
      <x:c r="A14" s="2" t="str">
        <x:v>به پرداخت ملت</x:v>
      </x:c>
      <x:c r="B14" s="34" t="n">
        <x:f>'درآمد'!E7</x:f>
        <x:v>1323.1892</x:v>
      </x:c>
      <x:c r="C14" s="19" t="n">
        <x:f>'درآمد'!G7</x:f>
        <x:v>-0.024697281092984746</x:v>
      </x:c>
      <x:c r="D14" s="19" t="n">
        <x:f>'درآمد'!H7</x:f>
        <x:v>0.7473848769418721</x:v>
      </x:c>
      <x:c r="E14" s="3" t="n">
        <x:f>'درآمد'!I7</x:f>
        <x:v>2</x:v>
      </x:c>
      <x:c r="F14" s="3"/>
      <x:c r="G14" s="3"/>
      <x:c r="H14" s="3"/>
      <x:c r="I14" s="3"/>
    </x:row>
    <x:row r="15" ht="25" customHeight="1">
      <x:c r="A15" s="2" t="str">
        <x:v>تجارت الکترونیک پارسیان</x:v>
      </x:c>
      <x:c r="B15" s="34" t="n">
        <x:f>'درآمد'!E8</x:f>
        <x:v>1251.1867</x:v>
      </x:c>
      <x:c r="C15" s="19" t="n">
        <x:f>'درآمد'!G8</x:f>
        <x:v>-0.012525246498401144</x:v>
      </x:c>
      <x:c r="D15" s="19" t="n">
        <x:f>'درآمد'!H8</x:f>
        <x:v>0.524001760318699</x:v>
      </x:c>
      <x:c r="E15" s="3" t="n">
        <x:f>'درآمد'!I8</x:f>
        <x:v>3</x:v>
      </x:c>
      <x:c r="F15" s="3"/>
      <x:c r="G15" s="3"/>
      <x:c r="H15" s="3"/>
      <x:c r="I15" s="3"/>
    </x:row>
    <x:row r="16" ht="25" customHeight="1">
      <x:c r="A16" s="2" t="str">
        <x:v>پرداخت الکترونیک سامان</x:v>
      </x:c>
      <x:c r="B16" s="34" t="n">
        <x:f>'درآمد'!E9</x:f>
        <x:v>1012.2518</x:v>
      </x:c>
      <x:c r="C16" s="19" t="n">
        <x:f>'درآمد'!G9</x:f>
        <x:v>-0.03473019791500176</x:v>
      </x:c>
      <x:c r="D16" s="19" t="n">
        <x:f>'درآمد'!H9</x:f>
        <x:v>0.5455901326708696</x:v>
      </x:c>
      <x:c r="E16" s="3" t="n">
        <x:f>'درآمد'!I9</x:f>
        <x:v>5</x:v>
      </x:c>
      <x:c r="F16" s="3"/>
      <x:c r="G16" s="3"/>
      <x:c r="H16" s="3"/>
      <x:c r="I16" s="3"/>
    </x:row>
    <x:row r="17" ht="25" customHeight="1">
      <x:c r="A17" s="2" t="str">
        <x:v>پرداخت الکترونیک پاسارگاد</x:v>
      </x:c>
      <x:c r="B17" s="34" t="n">
        <x:f>'درآمد'!E10</x:f>
        <x:v>1060.2724</x:v>
      </x:c>
      <x:c r="C17" s="19" t="n">
        <x:f>'درآمد'!G10</x:f>
        <x:v>0.019757927422469068</x:v>
      </x:c>
      <x:c r="D17" s="19" t="n">
        <x:f>'درآمد'!H10</x:f>
        <x:v>1.3983912286674367</x:v>
      </x:c>
      <x:c r="E17" s="3" t="n">
        <x:f>'درآمد'!I10</x:f>
        <x:v>4</x:v>
      </x:c>
      <x:c r="F17" s="3"/>
      <x:c r="G17" s="3"/>
      <x:c r="H17" s="3"/>
      <x:c r="I17" s="3"/>
    </x:row>
    <x:row r="18" ht="25" customHeight="1">
      <x:c r="A18" s="2" t="str">
        <x:v>کارت اعتباری ایران کیش</x:v>
      </x:c>
      <x:c r="B18" s="34" t="n">
        <x:f>'درآمد'!E11</x:f>
        <x:v>555.6465</x:v>
      </x:c>
      <x:c r="C18" s="19" t="n">
        <x:f>'درآمد'!G11</x:f>
        <x:v>0.08916103003743325</x:v>
      </x:c>
      <x:c r="D18" s="19" t="n">
        <x:f>'درآمد'!H11</x:f>
        <x:v>0.9165359132429618</x:v>
      </x:c>
      <x:c r="E18" s="3" t="n">
        <x:f>'درآمد'!I11</x:f>
        <x:v>6</x:v>
      </x:c>
      <x:c r="F18" s="3"/>
      <x:c r="G18" s="3"/>
      <x:c r="H18" s="3"/>
      <x:c r="I18" s="3"/>
    </x:row>
    <x:row r="19" ht="25" customHeight="1">
      <x:c r="A19" s="25" t="str">
        <x:v>جمع شش ناشر</x:v>
      </x:c>
      <x:c r="B19" s="37" t="n">
        <x:f>'درآمد'!E12</x:f>
        <x:v>7153.6402</x:v>
      </x:c>
      <x:c r="C19" s="28" t="n">
        <x:f>'درآمد'!G12</x:f>
        <x:v>-0.01655796065709536</x:v>
      </x:c>
      <x:c r="D19" s="28" t="n">
        <x:f>'درآمد'!H12</x:f>
        <x:v>0.7164987921277799</x:v>
      </x:c>
      <x:c r="E19" s="26"/>
      <x:c r="F19" s="3"/>
      <x:c r="G19" s="3"/>
      <x:c r="H19" s="3"/>
      <x:c r="I19" s="3"/>
    </x:row>
    <x:row r="20" ht="25" customHeight="1">
      <x:c r="A20" s="2"/>
      <x:c r="B20" s="3"/>
      <x:c r="C20" s="3"/>
      <x:c r="D20" s="3"/>
      <x:c r="E20" s="3"/>
      <x:c r="F20" s="3"/>
      <x:c r="G20" s="3"/>
      <x:c r="H20" s="3"/>
      <x:c r="I20" s="3"/>
    </x:row>
    <x:row r="21" ht="25" customHeight="1">
      <x:c r="A21" s="2"/>
      <x:c r="B21" s="3"/>
      <x:c r="C21" s="3"/>
      <x:c r="D21" s="3"/>
      <x:c r="E21" s="3"/>
      <x:c r="F21" s="3"/>
      <x:c r="G21" s="3"/>
      <x:c r="H21" s="3"/>
      <x:c r="I21" s="3"/>
    </x:row>
    <x:row r="22" ht="34" customHeight="1">
      <x:c r="A22" s="12" t="str">
        <x:v>بازار دوازده شرکت</x:v>
      </x:c>
      <x:c r="B22" s="12" t="str">
        <x:v>سهم تعداد</x:v>
      </x:c>
      <x:c r="C22" s="12" t="str">
        <x:v>سهم مبلغ</x:v>
      </x:c>
      <x:c r="D22" s="12" t="str">
        <x:v>میلیون تراکنش</x:v>
      </x:c>
      <x:c r="E22" s="12" t="str">
        <x:v>مبلغ؛ همت</x:v>
      </x:c>
      <x:c r="F22" s="12" t="str">
        <x:v>رتبه تعداد</x:v>
      </x:c>
      <x:c r="G22" s="3"/>
      <x:c r="H22" s="3"/>
      <x:c r="I22" s="3"/>
    </x:row>
    <x:row r="23" ht="25" customHeight="1">
      <x:c r="A23" s="2" t="str">
        <x:v>به پرداخت ملت</x:v>
      </x:c>
      <x:c r="B23" s="33" t="n">
        <x:f>'بازار'!C6</x:f>
        <x:v>22.29</x:v>
      </x:c>
      <x:c r="C23" s="33" t="n">
        <x:f>'بازار'!D6</x:f>
        <x:v>25.98</x:v>
      </x:c>
      <x:c r="D23" s="34" t="n">
        <x:f>'بازار'!E6</x:f>
        <x:v>1052.3281406462997</x:v>
      </x:c>
      <x:c r="E23" s="34" t="n">
        <x:f>'بازار'!F6</x:f>
        <x:v>1157.1840447657</x:v>
      </x:c>
      <x:c r="F23" s="3" t="n">
        <x:f>'بازار'!G6</x:f>
        <x:v>1</x:v>
      </x:c>
      <x:c r="G23" s="3"/>
      <x:c r="H23" s="3"/>
      <x:c r="I23" s="3"/>
    </x:row>
    <x:row r="24" ht="25" customHeight="1">
      <x:c r="A24" s="2" t="str">
        <x:v>پرداخت الکترونیک سامان</x:v>
      </x:c>
      <x:c r="B24" s="33" t="n">
        <x:f>'بازار'!C7</x:f>
        <x:v>19.62</x:v>
      </x:c>
      <x:c r="C24" s="33" t="n">
        <x:f>'بازار'!D7</x:f>
        <x:v>19.7</x:v>
      </x:c>
      <x:c r="D24" s="34" t="n">
        <x:f>'بازار'!E7</x:f>
        <x:v>926.2753754814</x:v>
      </x:c>
      <x:c r="E24" s="34" t="n">
        <x:f>'بازار'!F7</x:f>
        <x:v>877.4644219354999</x:v>
      </x:c>
      <x:c r="F24" s="3" t="n">
        <x:f>'بازار'!G7</x:f>
        <x:v>2</x:v>
      </x:c>
      <x:c r="G24" s="3"/>
      <x:c r="H24" s="3"/>
      <x:c r="I24" s="3"/>
    </x:row>
    <x:row r="25" ht="25" customHeight="1">
      <x:c r="A25" s="2" t="str">
        <x:v>تجارت الکترونیک پارسیان</x:v>
      </x:c>
      <x:c r="B25" s="33" t="n">
        <x:f>'بازار'!C8</x:f>
        <x:v>12.12</x:v>
      </x:c>
      <x:c r="C25" s="33" t="n">
        <x:f>'بازار'!D8</x:f>
        <x:v>10.83</x:v>
      </x:c>
      <x:c r="D25" s="34" t="n">
        <x:f>'بازار'!E8</x:f>
        <x:v>572.1945744564</x:v>
      </x:c>
      <x:c r="E25" s="34" t="n">
        <x:f>'بازار'!F8</x:f>
        <x:v>482.38272535845005</x:v>
      </x:c>
      <x:c r="F25" s="3" t="n">
        <x:f>'بازار'!G8</x:f>
        <x:v>3</x:v>
      </x:c>
      <x:c r="G25" s="3"/>
      <x:c r="H25" s="3"/>
      <x:c r="I25" s="3"/>
    </x:row>
    <x:row r="26" ht="25" customHeight="1">
      <x:c r="A26" s="2" t="str">
        <x:v>پرداخت نوین آرین</x:v>
      </x:c>
      <x:c r="B26" s="33" t="n">
        <x:f>'بازار'!C9</x:f>
        <x:v>11.39</x:v>
      </x:c>
      <x:c r="C26" s="33" t="n">
        <x:f>'بازار'!D9</x:f>
        <x:v>9.26</x:v>
      </x:c>
      <x:c r="D26" s="34" t="n">
        <x:f>'بازار'!E9</x:f>
        <x:v>537.7307098233</x:v>
      </x:c>
      <x:c r="E26" s="34" t="n">
        <x:f>'بازار'!F9</x:f>
        <x:v>412.4528196509</x:v>
      </x:c>
      <x:c r="F26" s="3" t="n">
        <x:f>'بازار'!G9</x:f>
        <x:v>4</x:v>
      </x:c>
      <x:c r="G26" s="3"/>
      <x:c r="H26" s="3"/>
      <x:c r="I26" s="3"/>
    </x:row>
    <x:row r="27" ht="25" customHeight="1">
      <x:c r="A27" s="2" t="str">
        <x:v>امیدپی</x:v>
      </x:c>
      <x:c r="B27" s="33" t="n">
        <x:f>'بازار'!C10</x:f>
        <x:v>7.83</x:v>
      </x:c>
      <x:c r="C27" s="33" t="n">
        <x:f>'بازار'!D10</x:f>
        <x:v>0.96</x:v>
      </x:c>
      <x:c r="D27" s="34" t="n">
        <x:f>'بازار'!E10</x:f>
        <x:v>369.6603562701</x:v>
      </x:c>
      <x:c r="E27" s="34" t="n">
        <x:f>'بازار'!F10</x:f>
        <x:v>42.759687566400004</x:v>
      </x:c>
      <x:c r="F27" s="3" t="n">
        <x:f>'بازار'!G10</x:f>
        <x:v>5</x:v>
      </x:c>
      <x:c r="G27" s="3"/>
      <x:c r="H27" s="3"/>
      <x:c r="I27" s="3"/>
    </x:row>
    <x:row r="28" ht="25" customHeight="1">
      <x:c r="A28" s="2" t="str">
        <x:v>پرداخت الکترونیک سداد</x:v>
      </x:c>
      <x:c r="B28" s="33" t="n">
        <x:f>'بازار'!C11</x:f>
        <x:v>6.43</x:v>
      </x:c>
      <x:c r="C28" s="33" t="n">
        <x:f>'بازار'!D11</x:f>
        <x:v>10.8</x:v>
      </x:c>
      <x:c r="D28" s="34" t="n">
        <x:f>'بازار'!E11</x:f>
        <x:v>303.5652734121</x:v>
      </x:c>
      <x:c r="E28" s="34" t="n">
        <x:f>'بازار'!F11</x:f>
        <x:v>481.04648512200004</x:v>
      </x:c>
      <x:c r="F28" s="3" t="n">
        <x:f>'بازار'!G11</x:f>
        <x:v>6</x:v>
      </x:c>
      <x:c r="G28" s="3"/>
      <x:c r="H28" s="3"/>
      <x:c r="I28" s="3"/>
    </x:row>
    <x:row r="29" ht="25" customHeight="1">
      <x:c r="A29" s="2" t="str">
        <x:v>کارت اعتباری ایران کیش</x:v>
      </x:c>
      <x:c r="B29" s="33" t="n">
        <x:f>'بازار'!C12</x:f>
        <x:v>5.38</x:v>
      </x:c>
      <x:c r="C29" s="33" t="n">
        <x:f>'بازار'!D12</x:f>
        <x:v>5.99</x:v>
      </x:c>
      <x:c r="D29" s="34" t="n">
        <x:f>'بازار'!E12</x:f>
        <x:v>253.9939612686</x:v>
      </x:c>
      <x:c r="E29" s="34" t="n">
        <x:f>'بازار'!F12</x:f>
        <x:v>266.80263387785</x:v>
      </x:c>
      <x:c r="F29" s="3" t="n">
        <x:f>'بازار'!G12</x:f>
        <x:v>7</x:v>
      </x:c>
      <x:c r="G29" s="3"/>
      <x:c r="H29" s="3"/>
      <x:c r="I29" s="3"/>
    </x:row>
    <x:row r="30" ht="25" customHeight="1">
      <x:c r="A30" s="2" t="str">
        <x:v>آسان پرداخت پرشین</x:v>
      </x:c>
      <x:c r="B30" s="33" t="n">
        <x:f>'بازار'!C13</x:f>
        <x:v>4.9</x:v>
      </x:c>
      <x:c r="C30" s="33" t="n">
        <x:f>'بازار'!D13</x:f>
        <x:v>4.89</x:v>
      </x:c>
      <x:c r="D30" s="34" t="n">
        <x:f>'بازار'!E13</x:f>
        <x:v>231.332790003</x:v>
      </x:c>
      <x:c r="E30" s="34" t="n">
        <x:f>'بازار'!F13</x:f>
        <x:v>217.80715854135</x:v>
      </x:c>
      <x:c r="F30" s="3" t="n">
        <x:f>'بازار'!G13</x:f>
        <x:v>8</x:v>
      </x:c>
      <x:c r="G30" s="3"/>
      <x:c r="H30" s="3"/>
      <x:c r="I30" s="3"/>
    </x:row>
    <x:row r="31" ht="25" customHeight="1">
      <x:c r="A31" s="2" t="str">
        <x:v>پرداخت الکترونیک پاسارگاد</x:v>
      </x:c>
      <x:c r="B31" s="33" t="n">
        <x:f>'بازار'!C14</x:f>
        <x:v>4.46</x:v>
      </x:c>
      <x:c r="C31" s="33" t="n">
        <x:f>'بازار'!D14</x:f>
        <x:v>5.12</x:v>
      </x:c>
      <x:c r="D31" s="34" t="n">
        <x:f>'بازار'!E14</x:f>
        <x:v>210.5600496762</x:v>
      </x:c>
      <x:c r="E31" s="34" t="n">
        <x:f>'بازار'!F14</x:f>
        <x:v>228.0516670208</x:v>
      </x:c>
      <x:c r="F31" s="3" t="n">
        <x:f>'بازار'!G14</x:f>
        <x:v>9</x:v>
      </x:c>
      <x:c r="G31" s="3"/>
      <x:c r="H31" s="3"/>
      <x:c r="I31" s="3"/>
    </x:row>
    <x:row r="32" ht="25" customHeight="1">
      <x:c r="A32" s="2" t="str">
        <x:v>پرداخت الکترونیک سپهر</x:v>
      </x:c>
      <x:c r="B32" s="33" t="n">
        <x:f>'بازار'!C15</x:f>
        <x:v>3.65</x:v>
      </x:c>
      <x:c r="C32" s="33" t="n">
        <x:f>'بازار'!D15</x:f>
        <x:v>4.59</x:v>
      </x:c>
      <x:c r="D32" s="34" t="n">
        <x:f>'بازار'!E15</x:f>
        <x:v>172.31932316549998</x:v>
      </x:c>
      <x:c r="E32" s="34" t="n">
        <x:f>'بازار'!F15</x:f>
        <x:v>204.44475617685</x:v>
      </x:c>
      <x:c r="F32" s="3" t="n">
        <x:f>'بازار'!G15</x:f>
        <x:v>10</x:v>
      </x:c>
      <x:c r="G32" s="3"/>
      <x:c r="H32" s="3"/>
      <x:c r="I32" s="3"/>
    </x:row>
    <x:row r="33" ht="25" customHeight="1">
      <x:c r="A33" s="2" t="str">
        <x:v>فن آوا کارت</x:v>
      </x:c>
      <x:c r="B33" s="33" t="n">
        <x:f>'بازار'!C16</x:f>
        <x:v>1.7</x:v>
      </x:c>
      <x:c r="C33" s="33" t="n">
        <x:f>'بازار'!D16</x:f>
        <x:v>1.72</x:v>
      </x:c>
      <x:c r="D33" s="34" t="n">
        <x:f>'بازار'!E16</x:f>
        <x:v>80.25831489899998</x:v>
      </x:c>
      <x:c r="E33" s="34" t="n">
        <x:f>'بازار'!F16</x:f>
        <x:v>76.6111068898</x:v>
      </x:c>
      <x:c r="F33" s="3" t="n">
        <x:f>'بازار'!G16</x:f>
        <x:v>11</x:v>
      </x:c>
      <x:c r="G33" s="3"/>
      <x:c r="H33" s="3"/>
      <x:c r="I33" s="3"/>
    </x:row>
    <x:row r="34" ht="25" customHeight="1">
      <x:c r="A34" s="2" t="str">
        <x:v>الکترونیک کارت دماوند</x:v>
      </x:c>
      <x:c r="B34" s="33" t="n">
        <x:f>'بازار'!C17</x:f>
        <x:v>0.23</x:v>
      </x:c>
      <x:c r="C34" s="33" t="n">
        <x:f>'بازار'!D17</x:f>
        <x:v>0.17</x:v>
      </x:c>
      <x:c r="D34" s="34" t="n">
        <x:f>'بازار'!E17</x:f>
        <x:v>10.8584778981</x:v>
      </x:c>
      <x:c r="E34" s="34" t="n">
        <x:f>'بازار'!F17</x:f>
        <x:v>7.572028006550001</x:v>
      </x:c>
      <x:c r="F34" s="3" t="n">
        <x:f>'بازار'!G17</x:f>
        <x:v>12</x:v>
      </x:c>
      <x:c r="G34" s="3"/>
      <x:c r="H34" s="3"/>
      <x:c r="I34" s="3"/>
    </x:row>
    <x:row r="35" ht="25" customHeight="1">
      <x:c r="A35" s="2"/>
      <x:c r="B35" s="3"/>
      <x:c r="C35" s="3"/>
      <x:c r="D35" s="3"/>
      <x:c r="E35" s="3"/>
      <x:c r="F35" s="3"/>
      <x:c r="G35" s="3"/>
      <x:c r="H35" s="3"/>
      <x:c r="I35" s="3"/>
    </x:row>
    <x:row r="36" ht="25" customHeight="1">
      <x:c r="A36" s="2"/>
      <x:c r="B36" s="3"/>
      <x:c r="C36" s="3"/>
      <x:c r="D36" s="3"/>
      <x:c r="E36" s="3"/>
      <x:c r="F36" s="3"/>
      <x:c r="G36" s="3"/>
      <x:c r="H36" s="3"/>
      <x:c r="I36" s="3"/>
    </x:row>
    <x:row r="37" ht="25" customHeight="1">
      <x:c r="A37" s="2"/>
      <x:c r="B37" s="3"/>
      <x:c r="C37" s="3"/>
      <x:c r="D37" s="3"/>
      <x:c r="E37" s="3"/>
      <x:c r="F37" s="3"/>
      <x:c r="G37" s="3"/>
      <x:c r="H37" s="3"/>
      <x:c r="I37" s="3"/>
    </x:row>
    <x:row r="38" ht="25" customHeight="1">
      <x:c r="A38" s="2"/>
      <x:c r="B38" s="3"/>
      <x:c r="C38" s="3"/>
      <x:c r="D38" s="3"/>
      <x:c r="E38" s="3"/>
      <x:c r="F38" s="3"/>
      <x:c r="G38" s="3"/>
      <x:c r="H38" s="3"/>
      <x:c r="I38" s="3"/>
    </x:row>
    <x:row r="39" ht="25" customHeight="1">
      <x:c r="A39" s="2"/>
      <x:c r="B39" s="3"/>
      <x:c r="C39" s="3"/>
      <x:c r="D39" s="3"/>
      <x:c r="E39" s="3"/>
      <x:c r="F39" s="3"/>
      <x:c r="G39" s="3"/>
      <x:c r="H39" s="3"/>
      <x:c r="I39" s="3"/>
    </x:row>
    <x:row r="40" ht="25" customHeight="1">
      <x:c r="A40" s="2"/>
      <x:c r="B40" s="3"/>
      <x:c r="C40" s="3"/>
      <x:c r="D40" s="3"/>
      <x:c r="E40" s="3"/>
      <x:c r="F40" s="3"/>
      <x:c r="G40" s="3"/>
      <x:c r="H40" s="3"/>
      <x:c r="I40" s="3"/>
    </x:row>
    <x:row r="41" ht="25" customHeight="1">
      <x:c r="A41" s="2"/>
      <x:c r="B41" s="3"/>
      <x:c r="C41" s="3"/>
      <x:c r="D41" s="3"/>
      <x:c r="E41" s="3"/>
      <x:c r="F41" s="3"/>
      <x:c r="G41" s="3"/>
      <x:c r="H41" s="3"/>
      <x:c r="I41" s="3"/>
    </x:row>
    <x:row r="42" ht="25" customHeight="1">
      <x:c r="A42" s="2"/>
      <x:c r="B42" s="3"/>
      <x:c r="C42" s="3"/>
      <x:c r="D42" s="3"/>
      <x:c r="E42" s="3"/>
      <x:c r="F42" s="3"/>
      <x:c r="G42" s="3"/>
      <x:c r="H42" s="3"/>
      <x:c r="I42" s="3"/>
    </x:row>
    <x:row r="43" ht="25" customHeight="1">
      <x:c r="A43" s="2"/>
      <x:c r="B43" s="3"/>
      <x:c r="C43" s="3"/>
      <x:c r="D43" s="3"/>
      <x:c r="E43" s="3"/>
      <x:c r="F43" s="3"/>
      <x:c r="G43" s="3"/>
      <x:c r="H43" s="3"/>
      <x:c r="I43" s="3"/>
    </x:row>
    <x:row r="44" ht="25" customHeight="1">
      <x:c r="A44" s="2"/>
      <x:c r="B44" s="3"/>
      <x:c r="C44" s="3"/>
      <x:c r="D44" s="3"/>
      <x:c r="E44" s="3"/>
      <x:c r="F44" s="3"/>
      <x:c r="G44" s="3"/>
      <x:c r="H44" s="3"/>
      <x:c r="I44" s="3"/>
    </x:row>
    <x:row r="45" ht="25" customHeight="1">
      <x:c r="A45" s="2"/>
      <x:c r="B45" s="3"/>
      <x:c r="C45" s="3"/>
      <x:c r="D45" s="3"/>
      <x:c r="E45" s="3"/>
      <x:c r="F45" s="3"/>
      <x:c r="G45" s="3"/>
      <x:c r="H45" s="3"/>
      <x:c r="I45" s="3"/>
    </x:row>
    <x:row r="46" ht="25" customHeight="1">
      <x:c r="A46" s="2"/>
      <x:c r="B46" s="3"/>
      <x:c r="C46" s="3"/>
      <x:c r="D46" s="3"/>
      <x:c r="E46" s="3"/>
      <x:c r="F46" s="3"/>
      <x:c r="G46" s="3"/>
      <x:c r="H46" s="3"/>
      <x:c r="I46" s="3"/>
    </x:row>
    <x:row r="47" ht="25" customHeight="1">
      <x:c r="A47" s="2"/>
      <x:c r="B47" s="3"/>
      <x:c r="C47" s="3"/>
      <x:c r="D47" s="3"/>
      <x:c r="E47" s="3"/>
      <x:c r="F47" s="3"/>
      <x:c r="G47" s="3"/>
      <x:c r="H47" s="3"/>
      <x:c r="I47" s="3"/>
    </x:row>
    <x:row r="48" ht="25" customHeight="1">
      <x:c r="A48" s="2"/>
      <x:c r="B48" s="3"/>
      <x:c r="C48" s="3"/>
      <x:c r="D48" s="3"/>
      <x:c r="E48" s="3"/>
      <x:c r="F48" s="3"/>
      <x:c r="G48" s="3"/>
      <x:c r="H48" s="3"/>
      <x:c r="I48" s="3"/>
    </x:row>
    <x:row r="49" ht="25" customHeight="1">
      <x:c r="A49" s="2"/>
      <x:c r="B49" s="3"/>
      <x:c r="C49" s="3"/>
      <x:c r="D49" s="3"/>
      <x:c r="E49" s="3"/>
      <x:c r="F49" s="3"/>
      <x:c r="G49" s="3"/>
      <x:c r="H49" s="3"/>
      <x:c r="I49" s="3"/>
    </x:row>
    <x:row r="50" ht="25" customHeight="1">
      <x:c r="A50" s="2"/>
      <x:c r="B50" s="3"/>
      <x:c r="C50" s="3"/>
      <x:c r="D50" s="3"/>
      <x:c r="E50" s="3"/>
      <x:c r="F50" s="3"/>
      <x:c r="G50" s="3"/>
      <x:c r="H50" s="3"/>
      <x:c r="I50" s="3"/>
    </x:row>
    <x:row r="51" ht="25" customHeight="1">
      <x:c r="A51" s="2"/>
      <x:c r="B51" s="3"/>
      <x:c r="C51" s="3"/>
      <x:c r="D51" s="3"/>
      <x:c r="E51" s="3"/>
      <x:c r="F51" s="3"/>
      <x:c r="G51" s="3"/>
      <x:c r="H51" s="3"/>
      <x:c r="I51" s="3"/>
    </x:row>
    <x:row r="52" ht="25" customHeight="1">
      <x:c r="A52" s="2"/>
      <x:c r="B52" s="3"/>
      <x:c r="C52" s="3"/>
      <x:c r="D52" s="3"/>
      <x:c r="E52" s="3"/>
      <x:c r="F52" s="3"/>
      <x:c r="G52" s="3"/>
      <x:c r="H52" s="3"/>
      <x:c r="I52" s="3"/>
    </x:row>
    <x:row r="53" ht="25" customHeight="1">
      <x:c r="A53" s="2"/>
      <x:c r="B53" s="3"/>
      <x:c r="C53" s="3"/>
      <x:c r="D53" s="3"/>
      <x:c r="E53" s="3"/>
      <x:c r="F53" s="3"/>
      <x:c r="G53" s="3"/>
      <x:c r="H53" s="3"/>
      <x:c r="I53" s="3"/>
    </x:row>
    <x:row r="54" ht="25" customHeight="1">
      <x:c r="A54" s="2"/>
      <x:c r="B54" s="3"/>
      <x:c r="C54" s="3"/>
      <x:c r="D54" s="3"/>
      <x:c r="E54" s="3"/>
      <x:c r="F54" s="3"/>
      <x:c r="G54" s="3"/>
      <x:c r="H54" s="3"/>
      <x:c r="I54" s="3"/>
    </x:row>
    <x:row r="55" ht="25" customHeight="1">
      <x:c r="A55" s="2"/>
      <x:c r="B55" s="3"/>
      <x:c r="C55" s="3"/>
      <x:c r="D55" s="3"/>
      <x:c r="E55" s="3"/>
      <x:c r="F55" s="3"/>
      <x:c r="G55" s="3"/>
      <x:c r="H55" s="3"/>
      <x:c r="I55" s="3"/>
    </x:row>
    <x:row r="56" ht="25" customHeight="1">
      <x:c r="A56" s="2"/>
      <x:c r="B56" s="3"/>
      <x:c r="C56" s="3"/>
      <x:c r="D56" s="3"/>
      <x:c r="E56" s="3"/>
      <x:c r="F56" s="3"/>
      <x:c r="G56" s="3"/>
      <x:c r="H56" s="3"/>
      <x:c r="I56" s="3"/>
    </x:row>
    <x:row r="57" ht="25" customHeight="1">
      <x:c r="A57" s="2"/>
      <x:c r="B57" s="3"/>
      <x:c r="C57" s="3"/>
      <x:c r="D57" s="3"/>
      <x:c r="E57" s="3"/>
      <x:c r="F57" s="3"/>
      <x:c r="G57" s="3"/>
      <x:c r="H57" s="3"/>
      <x:c r="I57" s="3"/>
    </x:row>
    <x:row r="58" ht="25" customHeight="1">
      <x:c r="A58" s="2"/>
      <x:c r="B58" s="3"/>
      <x:c r="C58" s="3"/>
      <x:c r="D58" s="3"/>
      <x:c r="E58" s="3"/>
      <x:c r="F58" s="3"/>
      <x:c r="G58" s="3"/>
      <x:c r="H58" s="3"/>
      <x:c r="I58" s="3"/>
    </x:row>
    <x:row r="59" ht="25" customHeight="1">
      <x:c r="A59" s="2"/>
      <x:c r="B59" s="3"/>
      <x:c r="C59" s="3"/>
      <x:c r="D59" s="3"/>
      <x:c r="E59" s="3"/>
      <x:c r="F59" s="3"/>
      <x:c r="G59" s="3"/>
      <x:c r="H59" s="3"/>
      <x:c r="I59" s="3"/>
    </x:row>
    <x:row r="60" ht="25" customHeight="1">
      <x:c r="A60" s="2"/>
      <x:c r="B60" s="3"/>
      <x:c r="C60" s="3"/>
      <x:c r="D60" s="3"/>
      <x:c r="E60" s="3"/>
      <x:c r="F60" s="3"/>
      <x:c r="G60" s="3"/>
      <x:c r="H60" s="3"/>
      <x:c r="I60" s="3"/>
    </x:row>
    <x:row r="61" ht="25" customHeight="1">
      <x:c r="A61" s="2"/>
      <x:c r="B61" s="3"/>
      <x:c r="C61" s="3"/>
      <x:c r="D61" s="3"/>
      <x:c r="E61" s="3"/>
      <x:c r="F61" s="3"/>
      <x:c r="G61" s="3"/>
      <x:c r="H61" s="3"/>
      <x:c r="I61" s="3"/>
    </x:row>
    <x:row r="62" ht="25" customHeight="1">
      <x:c r="A62" s="2"/>
      <x:c r="B62" s="3"/>
      <x:c r="C62" s="3"/>
      <x:c r="D62" s="3"/>
      <x:c r="E62" s="3"/>
      <x:c r="F62" s="3"/>
      <x:c r="G62" s="3"/>
      <x:c r="H62" s="3"/>
      <x:c r="I62" s="3"/>
    </x:row>
    <x:row r="63" ht="25" customHeight="1">
      <x:c r="A63" s="2"/>
      <x:c r="B63" s="3"/>
      <x:c r="C63" s="3"/>
      <x:c r="D63" s="3"/>
      <x:c r="E63" s="3"/>
      <x:c r="F63" s="3"/>
      <x:c r="G63" s="3"/>
      <x:c r="H63" s="3"/>
      <x:c r="I63" s="3"/>
    </x:row>
    <x:row r="64" ht="25" customHeight="1">
      <x:c r="A64" s="2"/>
      <x:c r="B64" s="3"/>
      <x:c r="C64" s="3"/>
      <x:c r="D64" s="3"/>
      <x:c r="E64" s="3"/>
      <x:c r="F64" s="3"/>
      <x:c r="G64" s="3"/>
      <x:c r="H64" s="3"/>
      <x:c r="I64" s="3"/>
    </x:row>
    <x:row r="65" ht="25" customHeight="1">
      <x:c r="A65" s="2"/>
      <x:c r="B65" s="3"/>
      <x:c r="C65" s="3"/>
      <x:c r="D65" s="3"/>
      <x:c r="E65" s="3"/>
      <x:c r="F65" s="3"/>
      <x:c r="G65" s="3"/>
      <x:c r="H65" s="3"/>
      <x:c r="I65" s="3"/>
    </x:row>
    <x:row r="66" ht="25" customHeight="1">
      <x:c r="A66" s="2"/>
      <x:c r="B66" s="3"/>
      <x:c r="C66" s="3"/>
      <x:c r="D66" s="3"/>
      <x:c r="E66" s="3"/>
      <x:c r="F66" s="3"/>
      <x:c r="G66" s="3"/>
      <x:c r="H66" s="3"/>
      <x:c r="I66" s="3"/>
    </x:row>
    <x:row r="67" ht="25" customHeight="1">
      <x:c r="A67" s="2"/>
      <x:c r="B67" s="3"/>
      <x:c r="C67" s="3"/>
      <x:c r="D67" s="3"/>
      <x:c r="E67" s="3"/>
      <x:c r="F67" s="3"/>
      <x:c r="G67" s="3"/>
      <x:c r="H67" s="3"/>
      <x:c r="I67" s="3"/>
    </x:row>
    <x:row r="68" ht="25" customHeight="1">
      <x:c r="A68" s="2"/>
      <x:c r="B68" s="3"/>
      <x:c r="C68" s="3"/>
      <x:c r="D68" s="3"/>
      <x:c r="E68" s="3"/>
      <x:c r="F68" s="3"/>
      <x:c r="G68" s="3"/>
      <x:c r="H68" s="3"/>
      <x:c r="I68" s="3"/>
    </x:row>
    <x:row r="69" ht="25" customHeight="1">
      <x:c r="A69" s="2"/>
      <x:c r="B69" s="3"/>
      <x:c r="C69" s="3"/>
      <x:c r="D69" s="3"/>
      <x:c r="E69" s="3"/>
      <x:c r="F69" s="3"/>
      <x:c r="G69" s="3"/>
      <x:c r="H69" s="3"/>
      <x:c r="I69" s="3"/>
    </x:row>
    <x:row r="70" ht="25" customHeight="1">
      <x:c r="A70" s="2"/>
      <x:c r="B70" s="3"/>
      <x:c r="C70" s="3"/>
      <x:c r="D70" s="3"/>
      <x:c r="E70" s="3"/>
      <x:c r="F70" s="3"/>
      <x:c r="G70" s="3"/>
      <x:c r="H70" s="3"/>
      <x:c r="I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</x:row>
    <x:row r="74" ht="25" customHeight="1">
      <x:c r="A74" s="2"/>
      <x:c r="B74" s="3"/>
      <x:c r="C74" s="3"/>
      <x:c r="D74" s="3"/>
      <x:c r="E74" s="3"/>
      <x:c r="F74" s="3"/>
      <x:c r="G74" s="3"/>
      <x:c r="H74" s="3"/>
      <x:c r="I74" s="3"/>
    </x:row>
    <x:row r="75" ht="25" customHeight="1">
      <x:c r="A75" s="2"/>
      <x:c r="B75" s="3"/>
      <x:c r="C75" s="3"/>
      <x:c r="D75" s="3"/>
      <x:c r="E75" s="3"/>
      <x:c r="F75" s="3"/>
      <x:c r="G75" s="3"/>
      <x:c r="H75" s="3"/>
      <x:c r="I75" s="3"/>
    </x:row>
    <x:row r="76" ht="25" customHeight="1">
      <x:c r="A76" s="2"/>
      <x:c r="B76" s="3"/>
      <x:c r="C76" s="3"/>
      <x:c r="D76" s="3"/>
      <x:c r="E76" s="3"/>
      <x:c r="F76" s="3"/>
      <x:c r="G76" s="3"/>
      <x:c r="H76" s="3"/>
      <x:c r="I76" s="3"/>
    </x:row>
    <x:row r="77" ht="25" customHeight="1">
      <x:c r="A77" s="2"/>
      <x:c r="B77" s="3"/>
      <x:c r="C77" s="3"/>
      <x:c r="D77" s="3"/>
      <x:c r="E77" s="3"/>
      <x:c r="F77" s="3"/>
      <x:c r="G77" s="3"/>
      <x:c r="H77" s="3"/>
      <x:c r="I77" s="3"/>
    </x:row>
    <x:row r="78" ht="25" customHeight="1">
      <x:c r="A78" s="2"/>
      <x:c r="B78" s="3"/>
      <x:c r="C78" s="3"/>
      <x:c r="D78" s="3"/>
      <x:c r="E78" s="3"/>
      <x:c r="F78" s="3"/>
      <x:c r="G78" s="3"/>
      <x:c r="H78" s="3"/>
      <x:c r="I78" s="3"/>
    </x:row>
    <x:row r="79" ht="25" customHeight="1">
      <x:c r="A79" s="2"/>
      <x:c r="B79" s="3"/>
      <x:c r="C79" s="3"/>
      <x:c r="D79" s="3"/>
      <x:c r="E79" s="3"/>
      <x:c r="F79" s="3"/>
      <x:c r="G79" s="3"/>
      <x:c r="H79" s="3"/>
      <x:c r="I79" s="3"/>
    </x:row>
    <x:row r="80" ht="25" customHeight="1">
      <x:c r="A80" s="2"/>
      <x:c r="B80" s="3"/>
      <x:c r="C80" s="3"/>
      <x:c r="D80" s="3"/>
      <x:c r="E80" s="3"/>
      <x:c r="F80" s="3"/>
      <x:c r="G80" s="3"/>
      <x:c r="H80" s="3"/>
      <x:c r="I80" s="3"/>
    </x:row>
    <x:row r="81" ht="25" customHeight="1">
      <x:c r="A81" s="2"/>
      <x:c r="B81" s="3"/>
      <x:c r="C81" s="3"/>
      <x:c r="D81" s="3"/>
      <x:c r="E81" s="3"/>
      <x:c r="F81" s="3"/>
      <x:c r="G81" s="3"/>
      <x:c r="H81" s="3"/>
      <x:c r="I81" s="3"/>
    </x:row>
    <x:row r="82" ht="25" customHeight="1">
      <x:c r="A82" s="2"/>
      <x:c r="B82" s="3"/>
      <x:c r="C82" s="3"/>
      <x:c r="D82" s="3"/>
      <x:c r="E82" s="3"/>
      <x:c r="F82" s="3"/>
      <x:c r="G82" s="3"/>
      <x:c r="H82" s="3"/>
      <x:c r="I82" s="3"/>
    </x:row>
    <x:row r="83" ht="25" customHeight="1">
      <x:c r="A83" s="2"/>
      <x:c r="B83" s="3"/>
      <x:c r="C83" s="3"/>
      <x:c r="D83" s="3"/>
      <x:c r="E83" s="3"/>
      <x:c r="F83" s="3"/>
      <x:c r="G83" s="3"/>
      <x:c r="H83" s="3"/>
      <x:c r="I83" s="3"/>
    </x:row>
    <x:row r="84" ht="25" customHeight="1">
      <x:c r="A84" s="2"/>
      <x:c r="B84" s="3"/>
      <x:c r="C84" s="3"/>
      <x:c r="D84" s="3"/>
      <x:c r="E84" s="3"/>
      <x:c r="F84" s="3"/>
      <x:c r="G84" s="3"/>
      <x:c r="H84" s="3"/>
      <x:c r="I84" s="3"/>
    </x:row>
    <x:row r="85" ht="25" customHeight="1">
      <x:c r="A85" s="2"/>
      <x:c r="B85" s="3"/>
      <x:c r="C85" s="3"/>
      <x:c r="D85" s="3"/>
      <x:c r="E85" s="3"/>
      <x:c r="F85" s="3"/>
      <x:c r="G85" s="3"/>
      <x:c r="H85" s="3"/>
      <x:c r="I85" s="3"/>
    </x:row>
    <x:row r="86" ht="25" customHeight="1">
      <x:c r="A86" s="2"/>
      <x:c r="B86" s="3"/>
      <x:c r="C86" s="3"/>
      <x:c r="D86" s="3"/>
      <x:c r="E86" s="3"/>
      <x:c r="F86" s="3"/>
      <x:c r="G86" s="3"/>
      <x:c r="H86" s="3"/>
      <x:c r="I86" s="3"/>
    </x:row>
    <x:row r="87" ht="25" customHeight="1">
      <x:c r="A87" s="2"/>
      <x:c r="B87" s="3"/>
      <x:c r="C87" s="3"/>
      <x:c r="D87" s="3"/>
      <x:c r="E87" s="3"/>
      <x:c r="F87" s="3"/>
      <x:c r="G87" s="3"/>
      <x:c r="H87" s="3"/>
      <x:c r="I87" s="3"/>
    </x:row>
    <x:row r="88" ht="25" customHeight="1">
      <x:c r="A88" s="2"/>
      <x:c r="B88" s="3"/>
      <x:c r="C88" s="3"/>
      <x:c r="D88" s="3"/>
      <x:c r="E88" s="3"/>
      <x:c r="F88" s="3"/>
      <x:c r="G88" s="3"/>
      <x:c r="H88" s="3"/>
      <x:c r="I88" s="3"/>
    </x:row>
    <x:row r="89" ht="25" customHeight="1">
      <x:c r="A89" s="2"/>
      <x:c r="B89" s="3"/>
      <x:c r="C89" s="3"/>
      <x:c r="D89" s="3"/>
      <x:c r="E89" s="3"/>
      <x:c r="F89" s="3"/>
      <x:c r="G89" s="3"/>
      <x:c r="H89" s="3"/>
      <x:c r="I89" s="3"/>
    </x:row>
    <x:row r="90" ht="25" customHeight="1">
      <x:c r="A90" s="2"/>
      <x:c r="B90" s="3"/>
      <x:c r="C90" s="3"/>
      <x:c r="D90" s="3"/>
      <x:c r="E90" s="3"/>
      <x:c r="F90" s="3"/>
      <x:c r="G90" s="3"/>
      <x:c r="H90" s="3"/>
      <x:c r="I90" s="3"/>
    </x:row>
    <x:row r="91" ht="25" customHeight="1">
      <x:c r="A91" s="2"/>
      <x:c r="B91" s="3"/>
      <x:c r="C91" s="3"/>
      <x:c r="D91" s="3"/>
      <x:c r="E91" s="3"/>
      <x:c r="F91" s="3"/>
      <x:c r="G91" s="3"/>
      <x:c r="H91" s="3"/>
      <x:c r="I91" s="3"/>
    </x:row>
    <x:row r="92" ht="25" customHeight="1">
      <x:c r="A92" s="2"/>
      <x:c r="B92" s="3"/>
      <x:c r="C92" s="3"/>
      <x:c r="D92" s="3"/>
      <x:c r="E92" s="3"/>
      <x:c r="F92" s="3"/>
      <x:c r="G92" s="3"/>
      <x:c r="H92" s="3"/>
      <x:c r="I92" s="3"/>
    </x:row>
    <x:row r="93" ht="25" customHeight="1">
      <x:c r="A93" s="2"/>
      <x:c r="B93" s="3"/>
      <x:c r="C93" s="3"/>
      <x:c r="D93" s="3"/>
      <x:c r="E93" s="3"/>
      <x:c r="F93" s="3"/>
      <x:c r="G93" s="3"/>
      <x:c r="H93" s="3"/>
      <x:c r="I93" s="3"/>
    </x:row>
    <x:row r="94" ht="25" customHeight="1">
      <x:c r="A94" s="2"/>
      <x:c r="B94" s="3"/>
      <x:c r="C94" s="3"/>
      <x:c r="D94" s="3"/>
      <x:c r="E94" s="3"/>
      <x:c r="F94" s="3"/>
      <x:c r="G94" s="3"/>
      <x:c r="H94" s="3"/>
      <x:c r="I94" s="3"/>
    </x:row>
    <x:row r="95" ht="25" customHeight="1">
      <x:c r="A95" s="2"/>
      <x:c r="B95" s="3"/>
      <x:c r="C95" s="3"/>
      <x:c r="D95" s="3"/>
      <x:c r="E95" s="3"/>
      <x:c r="F95" s="3"/>
      <x:c r="G95" s="3"/>
      <x:c r="H95" s="3"/>
      <x:c r="I95" s="3"/>
    </x:row>
    <x:row r="96" ht="25" customHeight="1">
      <x:c r="A96" s="2"/>
      <x:c r="B96" s="3"/>
      <x:c r="C96" s="3"/>
      <x:c r="D96" s="3"/>
      <x:c r="E96" s="3"/>
      <x:c r="F96" s="3"/>
      <x:c r="G96" s="3"/>
      <x:c r="H96" s="3"/>
      <x:c r="I96" s="3"/>
    </x:row>
    <x:row r="97" ht="25" customHeight="1">
      <x:c r="A97" s="2"/>
      <x:c r="B97" s="3"/>
      <x:c r="C97" s="3"/>
      <x:c r="D97" s="3"/>
      <x:c r="E97" s="3"/>
      <x:c r="F97" s="3"/>
      <x:c r="G97" s="3"/>
      <x:c r="H97" s="3"/>
      <x:c r="I97" s="3"/>
    </x:row>
    <x:row r="98" ht="25" customHeight="1">
      <x:c r="A98" s="2"/>
      <x:c r="B98" s="3"/>
      <x:c r="C98" s="3"/>
      <x:c r="D98" s="3"/>
      <x:c r="E98" s="3"/>
      <x:c r="F98" s="3"/>
      <x:c r="G98" s="3"/>
      <x:c r="H98" s="3"/>
      <x:c r="I98" s="3"/>
    </x:row>
    <x:row r="99" ht="25" customHeight="1">
      <x:c r="A99" s="2"/>
      <x:c r="B99" s="3"/>
      <x:c r="C99" s="3"/>
      <x:c r="D99" s="3"/>
      <x:c r="E99" s="3"/>
      <x:c r="F99" s="3"/>
      <x:c r="G99" s="3"/>
      <x:c r="H99" s="3"/>
      <x:c r="I99" s="3"/>
    </x:row>
    <x:row r="100" ht="25" customHeight="1">
      <x:c r="A100" s="2"/>
      <x:c r="B100" s="3"/>
      <x:c r="C100" s="3"/>
      <x:c r="D100" s="3"/>
      <x:c r="E100" s="3"/>
      <x:c r="F100" s="3"/>
      <x:c r="G100" s="3"/>
      <x:c r="H100" s="3"/>
      <x:c r="I100" s="3"/>
    </x:row>
    <x:row r="101" ht="25" customHeight="1">
      <x:c r="A101" s="2"/>
      <x:c r="B101" s="3"/>
      <x:c r="C101" s="3"/>
      <x:c r="D101" s="3"/>
      <x:c r="E101" s="3"/>
      <x:c r="F101" s="3"/>
      <x:c r="G101" s="3"/>
      <x:c r="H101" s="3"/>
      <x:c r="I101" s="3"/>
    </x:row>
    <x:row r="102" ht="25" customHeight="1">
      <x:c r="A102" s="2"/>
      <x:c r="B102" s="3"/>
      <x:c r="C102" s="3"/>
      <x:c r="D102" s="3"/>
      <x:c r="E102" s="3"/>
      <x:c r="F102" s="3"/>
      <x:c r="G102" s="3"/>
      <x:c r="H102" s="3"/>
      <x:c r="I102" s="3"/>
    </x:row>
    <x:row r="103" ht="25" customHeight="1">
      <x:c r="A103" s="2"/>
      <x:c r="B103" s="3"/>
      <x:c r="C103" s="3"/>
      <x:c r="D103" s="3"/>
      <x:c r="E103" s="3"/>
      <x:c r="F103" s="3"/>
      <x:c r="G103" s="3"/>
      <x:c r="H103" s="3"/>
      <x:c r="I103" s="3"/>
    </x:row>
    <x:row r="104" ht="25" customHeight="1">
      <x:c r="A104" s="2"/>
      <x:c r="B104" s="3"/>
      <x:c r="C104" s="3"/>
      <x:c r="D104" s="3"/>
      <x:c r="E104" s="3"/>
      <x:c r="F104" s="3"/>
      <x:c r="G104" s="3"/>
      <x:c r="H104" s="3"/>
      <x:c r="I104" s="3"/>
    </x:row>
    <x:row r="105" ht="25" customHeight="1">
      <x:c r="A105" s="2"/>
      <x:c r="B105" s="3"/>
      <x:c r="C105" s="3"/>
      <x:c r="D105" s="3"/>
      <x:c r="E105" s="3"/>
      <x:c r="F105" s="3"/>
      <x:c r="G105" s="3"/>
      <x:c r="H105" s="3"/>
      <x:c r="I105" s="3"/>
    </x:row>
    <x:row r="106" ht="25" customHeight="1">
      <x:c r="A106" s="2"/>
      <x:c r="B106" s="3"/>
      <x:c r="C106" s="3"/>
      <x:c r="D106" s="3"/>
      <x:c r="E106" s="3"/>
      <x:c r="F106" s="3"/>
      <x:c r="G106" s="3"/>
      <x:c r="H106" s="3"/>
      <x:c r="I106" s="3"/>
    </x:row>
    <x:row r="107" ht="25" customHeight="1">
      <x:c r="A107" s="2"/>
      <x:c r="B107" s="3"/>
      <x:c r="C107" s="3"/>
      <x:c r="D107" s="3"/>
      <x:c r="E107" s="3"/>
      <x:c r="F107" s="3"/>
      <x:c r="G107" s="3"/>
      <x:c r="H107" s="3"/>
      <x:c r="I107" s="3"/>
    </x:row>
    <x:row r="108" ht="25" customHeight="1">
      <x:c r="A108" s="2"/>
      <x:c r="B108" s="3"/>
      <x:c r="C108" s="3"/>
      <x:c r="D108" s="3"/>
      <x:c r="E108" s="3"/>
      <x:c r="F108" s="3"/>
      <x:c r="G108" s="3"/>
      <x:c r="H108" s="3"/>
      <x:c r="I108" s="3"/>
    </x:row>
    <x:row r="109" ht="25" customHeight="1">
      <x:c r="A109" s="2"/>
      <x:c r="B109" s="3"/>
      <x:c r="C109" s="3"/>
      <x:c r="D109" s="3"/>
      <x:c r="E109" s="3"/>
      <x:c r="F109" s="3"/>
      <x:c r="G109" s="3"/>
      <x:c r="H109" s="3"/>
      <x:c r="I109" s="3"/>
    </x:row>
    <x:row r="110" ht="25" customHeight="1">
      <x:c r="A110" s="2"/>
      <x:c r="B110" s="3"/>
      <x:c r="C110" s="3"/>
      <x:c r="D110" s="3"/>
      <x:c r="E110" s="3"/>
      <x:c r="F110" s="3"/>
      <x:c r="G110" s="3"/>
      <x:c r="H110" s="3"/>
      <x:c r="I110" s="3"/>
    </x:row>
    <x:row r="111" ht="25" customHeight="1">
      <x:c r="A111" s="2"/>
      <x:c r="B111" s="3"/>
      <x:c r="C111" s="3"/>
      <x:c r="D111" s="3"/>
      <x:c r="E111" s="3"/>
      <x:c r="F111" s="3"/>
      <x:c r="G111" s="3"/>
      <x:c r="H111" s="3"/>
      <x:c r="I111" s="3"/>
    </x:row>
    <x:row r="112" ht="25" customHeight="1">
      <x:c r="A112" s="2"/>
      <x:c r="B112" s="3"/>
      <x:c r="C112" s="3"/>
      <x:c r="D112" s="3"/>
      <x:c r="E112" s="3"/>
      <x:c r="F112" s="3"/>
      <x:c r="G112" s="3"/>
      <x:c r="H112" s="3"/>
      <x:c r="I112" s="3"/>
    </x:row>
    <x:row r="113" ht="25" customHeight="1">
      <x:c r="A113" s="2"/>
      <x:c r="B113" s="3"/>
      <x:c r="C113" s="3"/>
      <x:c r="D113" s="3"/>
      <x:c r="E113" s="3"/>
      <x:c r="F113" s="3"/>
      <x:c r="G113" s="3"/>
      <x:c r="H113" s="3"/>
      <x:c r="I113" s="3"/>
    </x:row>
    <x:row r="114" ht="25" customHeight="1">
      <x:c r="A114" s="2"/>
      <x:c r="B114" s="3"/>
      <x:c r="C114" s="3"/>
      <x:c r="D114" s="3"/>
      <x:c r="E114" s="3"/>
      <x:c r="F114" s="3"/>
      <x:c r="G114" s="3"/>
      <x:c r="H114" s="3"/>
      <x:c r="I114" s="3"/>
    </x:row>
    <x:row r="115" ht="25" customHeight="1">
      <x:c r="A115" s="2"/>
      <x:c r="B115" s="3"/>
      <x:c r="C115" s="3"/>
      <x:c r="D115" s="3"/>
      <x:c r="E115" s="3"/>
      <x:c r="F115" s="3"/>
      <x:c r="G115" s="3"/>
      <x:c r="H115" s="3"/>
      <x:c r="I115" s="3"/>
    </x:row>
    <x:row r="116" ht="25" customHeight="1">
      <x:c r="A116" s="2"/>
      <x:c r="B116" s="3"/>
      <x:c r="C116" s="3"/>
      <x:c r="D116" s="3"/>
      <x:c r="E116" s="3"/>
      <x:c r="F116" s="3"/>
      <x:c r="G116" s="3"/>
      <x:c r="H116" s="3"/>
      <x:c r="I116" s="3"/>
    </x:row>
    <x:row r="117" ht="25" customHeight="1">
      <x:c r="A117" s="2"/>
      <x:c r="B117" s="3"/>
      <x:c r="C117" s="3"/>
      <x:c r="D117" s="3"/>
      <x:c r="E117" s="3"/>
      <x:c r="F117" s="3"/>
      <x:c r="G117" s="3"/>
      <x:c r="H117" s="3"/>
      <x:c r="I117" s="3"/>
    </x:row>
    <x:row r="118" ht="25" customHeight="1">
      <x:c r="A118" s="2"/>
      <x:c r="B118" s="3"/>
      <x:c r="C118" s="3"/>
      <x:c r="D118" s="3"/>
      <x:c r="E118" s="3"/>
      <x:c r="F118" s="3"/>
      <x:c r="G118" s="3"/>
      <x:c r="H118" s="3"/>
      <x:c r="I118" s="3"/>
    </x:row>
    <x:row r="119" ht="25" customHeight="1">
      <x:c r="A119" s="2"/>
      <x:c r="B119" s="3"/>
      <x:c r="C119" s="3"/>
      <x:c r="D119" s="3"/>
      <x:c r="E119" s="3"/>
      <x:c r="F119" s="3"/>
      <x:c r="G119" s="3"/>
      <x:c r="H119" s="3"/>
      <x:c r="I119" s="3"/>
    </x:row>
    <x:row r="120" ht="25" customHeight="1">
      <x:c r="A120" s="2"/>
      <x:c r="B120" s="3"/>
      <x:c r="C120" s="3"/>
      <x:c r="D120" s="3"/>
      <x:c r="E120" s="3"/>
      <x:c r="F120" s="3"/>
      <x:c r="G120" s="3"/>
      <x:c r="H120" s="3"/>
      <x:c r="I120" s="3"/>
    </x:row>
    <x:row r="121" ht="25" customHeight="1">
      <x:c r="A121" s="2"/>
      <x:c r="B121" s="3"/>
      <x:c r="C121" s="3"/>
      <x:c r="D121" s="3"/>
      <x:c r="E121" s="3"/>
      <x:c r="F121" s="3"/>
      <x:c r="G121" s="3"/>
      <x:c r="H121" s="3"/>
      <x:c r="I121" s="3"/>
    </x:row>
    <x:row r="122" ht="25" customHeight="1">
      <x:c r="A122" s="2"/>
      <x:c r="B122" s="3"/>
      <x:c r="C122" s="3"/>
      <x:c r="D122" s="3"/>
      <x:c r="E122" s="3"/>
      <x:c r="F122" s="3"/>
      <x:c r="G122" s="3"/>
      <x:c r="H122" s="3"/>
      <x:c r="I122" s="3"/>
    </x:row>
    <x:row r="123" ht="25" customHeight="1">
      <x:c r="A123" s="2"/>
      <x:c r="B123" s="3"/>
      <x:c r="C123" s="3"/>
      <x:c r="D123" s="3"/>
      <x:c r="E123" s="3"/>
      <x:c r="F123" s="3"/>
      <x:c r="G123" s="3"/>
      <x:c r="H123" s="3"/>
      <x:c r="I123" s="3"/>
    </x:row>
    <x:row r="124" ht="25" customHeight="1">
      <x:c r="A124" s="2"/>
      <x:c r="B124" s="3"/>
      <x:c r="C124" s="3"/>
      <x:c r="D124" s="3"/>
      <x:c r="E124" s="3"/>
      <x:c r="F124" s="3"/>
      <x:c r="G124" s="3"/>
      <x:c r="H124" s="3"/>
      <x:c r="I124" s="3"/>
    </x:row>
    <x:row r="125" ht="25" customHeight="1">
      <x:c r="A125" s="2"/>
      <x:c r="B125" s="3"/>
      <x:c r="C125" s="3"/>
      <x:c r="D125" s="3"/>
      <x:c r="E125" s="3"/>
      <x:c r="F125" s="3"/>
      <x:c r="G125" s="3"/>
      <x:c r="H125" s="3"/>
      <x:c r="I125" s="3"/>
    </x:row>
    <x:row r="126" ht="25" customHeight="1">
      <x:c r="A126" s="2"/>
      <x:c r="B126" s="3"/>
      <x:c r="C126" s="3"/>
      <x:c r="D126" s="3"/>
      <x:c r="E126" s="3"/>
      <x:c r="F126" s="3"/>
      <x:c r="G126" s="3"/>
      <x:c r="H126" s="3"/>
      <x:c r="I126" s="3"/>
    </x:row>
    <x:row r="127" ht="25" customHeight="1">
      <x:c r="A127" s="2"/>
      <x:c r="B127" s="3"/>
      <x:c r="C127" s="3"/>
      <x:c r="D127" s="3"/>
      <x:c r="E127" s="3"/>
      <x:c r="F127" s="3"/>
      <x:c r="G127" s="3"/>
      <x:c r="H127" s="3"/>
      <x:c r="I127" s="3"/>
    </x:row>
    <x:row r="128" ht="25" customHeight="1">
      <x:c r="A128" s="2"/>
      <x:c r="B128" s="3"/>
      <x:c r="C128" s="3"/>
      <x:c r="D128" s="3"/>
      <x:c r="E128" s="3"/>
      <x:c r="F128" s="3"/>
      <x:c r="G128" s="3"/>
      <x:c r="H128" s="3"/>
      <x:c r="I128" s="3"/>
    </x:row>
    <x:row r="129" ht="25" customHeight="1">
      <x:c r="A129" s="2"/>
      <x:c r="B129" s="3"/>
      <x:c r="C129" s="3"/>
      <x:c r="D129" s="3"/>
      <x:c r="E129" s="3"/>
      <x:c r="F129" s="3"/>
      <x:c r="G129" s="3"/>
      <x:c r="H129" s="3"/>
      <x:c r="I129" s="3"/>
    </x:row>
    <x:row r="130" ht="25" customHeight="1">
      <x:c r="A130" s="2"/>
      <x:c r="B130" s="3"/>
      <x:c r="C130" s="3"/>
      <x:c r="D130" s="3"/>
      <x:c r="E130" s="3"/>
      <x:c r="F130" s="3"/>
      <x:c r="G130" s="3"/>
      <x:c r="H130" s="3"/>
      <x:c r="I130" s="3"/>
    </x:row>
    <x:row r="131" ht="25" customHeight="1">
      <x:c r="A131" s="2"/>
      <x:c r="B131" s="3"/>
      <x:c r="C131" s="3"/>
      <x:c r="D131" s="3"/>
      <x:c r="E131" s="3"/>
      <x:c r="F131" s="3"/>
      <x:c r="G131" s="3"/>
      <x:c r="H131" s="3"/>
      <x:c r="I131" s="3"/>
    </x:row>
    <x:row r="132" ht="25" customHeight="1">
      <x:c r="A132" s="2"/>
      <x:c r="B132" s="3"/>
      <x:c r="C132" s="3"/>
      <x:c r="D132" s="3"/>
      <x:c r="E132" s="3"/>
      <x:c r="F132" s="3"/>
      <x:c r="G132" s="3"/>
      <x:c r="H132" s="3"/>
      <x:c r="I132" s="3"/>
    </x:row>
    <x:row r="133" ht="25" customHeight="1">
      <x:c r="A133" s="2"/>
      <x:c r="B133" s="3"/>
      <x:c r="C133" s="3"/>
      <x:c r="D133" s="3"/>
      <x:c r="E133" s="3"/>
      <x:c r="F133" s="3"/>
      <x:c r="G133" s="3"/>
      <x:c r="H133" s="3"/>
      <x:c r="I133" s="3"/>
    </x:row>
    <x:row r="134" ht="25" customHeight="1">
      <x:c r="A134" s="2"/>
      <x:c r="B134" s="3"/>
      <x:c r="C134" s="3"/>
      <x:c r="D134" s="3"/>
      <x:c r="E134" s="3"/>
      <x:c r="F134" s="3"/>
      <x:c r="G134" s="3"/>
      <x:c r="H134" s="3"/>
      <x:c r="I134" s="3"/>
    </x:row>
    <x:row r="135" ht="25" customHeight="1">
      <x:c r="A135" s="2"/>
      <x:c r="B135" s="3"/>
      <x:c r="C135" s="3"/>
      <x:c r="D135" s="3"/>
      <x:c r="E135" s="3"/>
      <x:c r="F135" s="3"/>
      <x:c r="G135" s="3"/>
      <x:c r="H135" s="3"/>
      <x:c r="I135" s="3"/>
    </x:row>
    <x:row r="136" ht="25" customHeight="1">
      <x:c r="A136" s="2"/>
      <x:c r="B136" s="3"/>
      <x:c r="C136" s="3"/>
      <x:c r="D136" s="3"/>
      <x:c r="E136" s="3"/>
      <x:c r="F136" s="3"/>
      <x:c r="G136" s="3"/>
      <x:c r="H136" s="3"/>
      <x:c r="I136" s="3"/>
    </x:row>
    <x:row r="137" ht="25" customHeight="1">
      <x:c r="A137" s="2"/>
      <x:c r="B137" s="3"/>
      <x:c r="C137" s="3"/>
      <x:c r="D137" s="3"/>
      <x:c r="E137" s="3"/>
      <x:c r="F137" s="3"/>
      <x:c r="G137" s="3"/>
      <x:c r="H137" s="3"/>
      <x:c r="I137" s="3"/>
    </x:row>
    <x:row r="138" ht="25" customHeight="1">
      <x:c r="A138" s="2"/>
      <x:c r="B138" s="3"/>
      <x:c r="C138" s="3"/>
      <x:c r="D138" s="3"/>
      <x:c r="E138" s="3"/>
      <x:c r="F138" s="3"/>
      <x:c r="G138" s="3"/>
      <x:c r="H138" s="3"/>
      <x:c r="I138" s="3"/>
    </x:row>
    <x:row r="139" ht="25" customHeight="1">
      <x:c r="A139" s="2"/>
      <x:c r="B139" s="3"/>
      <x:c r="C139" s="3"/>
      <x:c r="D139" s="3"/>
      <x:c r="E139" s="3"/>
      <x:c r="F139" s="3"/>
      <x:c r="G139" s="3"/>
      <x:c r="H139" s="3"/>
      <x:c r="I139" s="3"/>
    </x:row>
    <x:row r="140" ht="25" customHeight="1">
      <x:c r="A140" s="2"/>
      <x:c r="B140" s="3"/>
      <x:c r="C140" s="3"/>
      <x:c r="D140" s="3"/>
      <x:c r="E140" s="3"/>
      <x:c r="F140" s="3"/>
      <x:c r="G140" s="3"/>
      <x:c r="H140" s="3"/>
      <x:c r="I140" s="3"/>
    </x:row>
    <x:row r="141" ht="25" customHeight="1">
      <x:c r="A141" s="2"/>
      <x:c r="B141" s="3"/>
      <x:c r="C141" s="3"/>
      <x:c r="D141" s="3"/>
      <x:c r="E141" s="3"/>
      <x:c r="F141" s="3"/>
      <x:c r="G141" s="3"/>
      <x:c r="H141" s="3"/>
      <x:c r="I141" s="3"/>
    </x:row>
    <x:row r="142" ht="25" customHeight="1">
      <x:c r="A142" s="2"/>
      <x:c r="B142" s="3"/>
      <x:c r="C142" s="3"/>
      <x:c r="D142" s="3"/>
      <x:c r="E142" s="3"/>
      <x:c r="F142" s="3"/>
      <x:c r="G142" s="3"/>
      <x:c r="H142" s="3"/>
      <x:c r="I142" s="3"/>
    </x:row>
    <x:row r="143" ht="25" customHeight="1">
      <x:c r="A143" s="2"/>
      <x:c r="B143" s="3"/>
      <x:c r="C143" s="3"/>
      <x:c r="D143" s="3"/>
      <x:c r="E143" s="3"/>
      <x:c r="F143" s="3"/>
      <x:c r="G143" s="3"/>
      <x:c r="H143" s="3"/>
      <x:c r="I143" s="3"/>
    </x:row>
    <x:row r="144" ht="25" customHeight="1">
      <x:c r="A144" s="2"/>
      <x:c r="B144" s="3"/>
      <x:c r="C144" s="3"/>
      <x:c r="D144" s="3"/>
      <x:c r="E144" s="3"/>
      <x:c r="F144" s="3"/>
      <x:c r="G144" s="3"/>
      <x:c r="H144" s="3"/>
      <x:c r="I144" s="3"/>
    </x:row>
    <x:row r="145" ht="25" customHeight="1">
      <x:c r="A145" s="2"/>
      <x:c r="B145" s="3"/>
      <x:c r="C145" s="3"/>
      <x:c r="D145" s="3"/>
      <x:c r="E145" s="3"/>
      <x:c r="F145" s="3"/>
      <x:c r="G145" s="3"/>
      <x:c r="H145" s="3"/>
      <x:c r="I145" s="3"/>
    </x:row>
    <x:row r="146" ht="25" customHeight="1">
      <x:c r="A146" s="2"/>
      <x:c r="B146" s="3"/>
      <x:c r="C146" s="3"/>
      <x:c r="D146" s="3"/>
      <x:c r="E146" s="3"/>
      <x:c r="F146" s="3"/>
      <x:c r="G146" s="3"/>
      <x:c r="H146" s="3"/>
      <x:c r="I146" s="3"/>
    </x:row>
    <x:row r="147" ht="25" customHeight="1">
      <x:c r="A147" s="2"/>
      <x:c r="B147" s="3"/>
      <x:c r="C147" s="3"/>
      <x:c r="D147" s="3"/>
      <x:c r="E147" s="3"/>
      <x:c r="F147" s="3"/>
      <x:c r="G147" s="3"/>
      <x:c r="H147" s="3"/>
      <x:c r="I147" s="3"/>
    </x:row>
    <x:row r="148" ht="25" customHeight="1">
      <x:c r="A148" s="2"/>
      <x:c r="B148" s="3"/>
      <x:c r="C148" s="3"/>
      <x:c r="D148" s="3"/>
      <x:c r="E148" s="3"/>
      <x:c r="F148" s="3"/>
      <x:c r="G148" s="3"/>
      <x:c r="H148" s="3"/>
      <x:c r="I148" s="3"/>
    </x:row>
    <x:row r="149" ht="25" customHeight="1">
      <x:c r="A149" s="2"/>
      <x:c r="B149" s="3"/>
      <x:c r="C149" s="3"/>
      <x:c r="D149" s="3"/>
      <x:c r="E149" s="3"/>
      <x:c r="F149" s="3"/>
      <x:c r="G149" s="3"/>
      <x:c r="H149" s="3"/>
      <x:c r="I149" s="3"/>
    </x:row>
    <x:row r="150" ht="25" customHeight="1">
      <x:c r="A150" s="2"/>
      <x:c r="B150" s="3"/>
      <x:c r="C150" s="3"/>
      <x:c r="D150" s="3"/>
      <x:c r="E150" s="3"/>
      <x:c r="F150" s="3"/>
      <x:c r="G150" s="3"/>
      <x:c r="H150" s="3"/>
      <x:c r="I150" s="3"/>
    </x:row>
    <x:row r="151" ht="25" customHeight="1">
      <x:c r="A151" s="2"/>
      <x:c r="B151" s="3"/>
      <x:c r="C151" s="3"/>
      <x:c r="D151" s="3"/>
      <x:c r="E151" s="3"/>
      <x:c r="F151" s="3"/>
      <x:c r="G151" s="3"/>
      <x:c r="H151" s="3"/>
      <x:c r="I151" s="3"/>
    </x:row>
    <x:row r="152" ht="25" customHeight="1">
      <x:c r="A152" s="2"/>
      <x:c r="B152" s="3"/>
      <x:c r="C152" s="3"/>
      <x:c r="D152" s="3"/>
      <x:c r="E152" s="3"/>
      <x:c r="F152" s="3"/>
      <x:c r="G152" s="3"/>
      <x:c r="H152" s="3"/>
      <x:c r="I152" s="3"/>
    </x:row>
    <x:row r="153" ht="25" customHeight="1">
      <x:c r="A153" s="2"/>
      <x:c r="B153" s="3"/>
      <x:c r="C153" s="3"/>
      <x:c r="D153" s="3"/>
      <x:c r="E153" s="3"/>
      <x:c r="F153" s="3"/>
      <x:c r="G153" s="3"/>
      <x:c r="H153" s="3"/>
      <x:c r="I153" s="3"/>
    </x:row>
    <x:row r="154" ht="25" customHeight="1">
      <x:c r="A154" s="2"/>
      <x:c r="B154" s="3"/>
      <x:c r="C154" s="3"/>
      <x:c r="D154" s="3"/>
      <x:c r="E154" s="3"/>
      <x:c r="F154" s="3"/>
      <x:c r="G154" s="3"/>
      <x:c r="H154" s="3"/>
      <x:c r="I154" s="3"/>
    </x:row>
    <x:row r="155" ht="25" customHeight="1">
      <x:c r="A155" s="2"/>
      <x:c r="B155" s="3"/>
      <x:c r="C155" s="3"/>
      <x:c r="D155" s="3"/>
      <x:c r="E155" s="3"/>
      <x:c r="F155" s="3"/>
      <x:c r="G155" s="3"/>
      <x:c r="H155" s="3"/>
      <x:c r="I155" s="3"/>
    </x:row>
    <x:row r="156" ht="25" customHeight="1">
      <x:c r="A156" s="2"/>
      <x:c r="B156" s="3"/>
      <x:c r="C156" s="3"/>
      <x:c r="D156" s="3"/>
      <x:c r="E156" s="3"/>
      <x:c r="F156" s="3"/>
      <x:c r="G156" s="3"/>
      <x:c r="H156" s="3"/>
      <x:c r="I156" s="3"/>
    </x:row>
    <x:row r="157" ht="25" customHeight="1">
      <x:c r="A157" s="2"/>
      <x:c r="B157" s="3"/>
      <x:c r="C157" s="3"/>
      <x:c r="D157" s="3"/>
      <x:c r="E157" s="3"/>
      <x:c r="F157" s="3"/>
      <x:c r="G157" s="3"/>
      <x:c r="H157" s="3"/>
      <x:c r="I157" s="3"/>
    </x:row>
    <x:row r="158" ht="25" customHeight="1">
      <x:c r="A158" s="2"/>
      <x:c r="B158" s="3"/>
      <x:c r="C158" s="3"/>
      <x:c r="D158" s="3"/>
      <x:c r="E158" s="3"/>
      <x:c r="F158" s="3"/>
      <x:c r="G158" s="3"/>
      <x:c r="H158" s="3"/>
      <x:c r="I158" s="3"/>
    </x:row>
    <x:row r="159" ht="25" customHeight="1">
      <x:c r="A159" s="2"/>
      <x:c r="B159" s="3"/>
      <x:c r="C159" s="3"/>
      <x:c r="D159" s="3"/>
      <x:c r="E159" s="3"/>
      <x:c r="F159" s="3"/>
      <x:c r="G159" s="3"/>
      <x:c r="H159" s="3"/>
      <x:c r="I159" s="3"/>
    </x:row>
    <x:row r="160" ht="25" customHeight="1">
      <x:c r="A160" s="2"/>
      <x:c r="B160" s="3"/>
      <x:c r="C160" s="3"/>
      <x:c r="D160" s="3"/>
      <x:c r="E160" s="3"/>
      <x:c r="F160" s="3"/>
      <x:c r="G160" s="3"/>
      <x:c r="H160" s="3"/>
      <x:c r="I160" s="3"/>
    </x:row>
    <x:row r="161" ht="25" customHeight="1">
      <x:c r="A161" s="2"/>
      <x:c r="B161" s="3"/>
      <x:c r="C161" s="3"/>
      <x:c r="D161" s="3"/>
      <x:c r="E161" s="3"/>
      <x:c r="F161" s="3"/>
      <x:c r="G161" s="3"/>
      <x:c r="H161" s="3"/>
      <x:c r="I161" s="3"/>
    </x:row>
    <x:row r="162" ht="25" customHeight="1">
      <x:c r="A162" s="2"/>
      <x:c r="B162" s="3"/>
      <x:c r="C162" s="3"/>
      <x:c r="D162" s="3"/>
      <x:c r="E162" s="3"/>
      <x:c r="F162" s="3"/>
      <x:c r="G162" s="3"/>
      <x:c r="H162" s="3"/>
      <x:c r="I162" s="3"/>
    </x:row>
    <x:row r="163" ht="25" customHeight="1">
      <x:c r="A163" s="2"/>
      <x:c r="B163" s="3"/>
      <x:c r="C163" s="3"/>
      <x:c r="D163" s="3"/>
      <x:c r="E163" s="3"/>
      <x:c r="F163" s="3"/>
      <x:c r="G163" s="3"/>
      <x:c r="H163" s="3"/>
      <x:c r="I163" s="3"/>
    </x:row>
    <x:row r="164" ht="25" customHeight="1">
      <x:c r="A164" s="2"/>
      <x:c r="B164" s="3"/>
      <x:c r="C164" s="3"/>
      <x:c r="D164" s="3"/>
      <x:c r="E164" s="3"/>
      <x:c r="F164" s="3"/>
      <x:c r="G164" s="3"/>
      <x:c r="H164" s="3"/>
      <x:c r="I164" s="3"/>
    </x:row>
    <x:row r="165" ht="25" customHeight="1">
      <x:c r="A165" s="2"/>
      <x:c r="B165" s="3"/>
      <x:c r="C165" s="3"/>
      <x:c r="D165" s="3"/>
      <x:c r="E165" s="3"/>
      <x:c r="F165" s="3"/>
      <x:c r="G165" s="3"/>
      <x:c r="H165" s="3"/>
      <x:c r="I165" s="3"/>
    </x:row>
    <x:row r="166" ht="25" customHeight="1">
      <x:c r="A166" s="2"/>
      <x:c r="B166" s="3"/>
      <x:c r="C166" s="3"/>
      <x:c r="D166" s="3"/>
      <x:c r="E166" s="3"/>
      <x:c r="F166" s="3"/>
      <x:c r="G166" s="3"/>
      <x:c r="H166" s="3"/>
      <x:c r="I166" s="3"/>
    </x:row>
    <x:row r="167" ht="25" customHeight="1">
      <x:c r="A167" s="2"/>
      <x:c r="B167" s="3"/>
      <x:c r="C167" s="3"/>
      <x:c r="D167" s="3"/>
      <x:c r="E167" s="3"/>
      <x:c r="F167" s="3"/>
      <x:c r="G167" s="3"/>
      <x:c r="H167" s="3"/>
      <x:c r="I167" s="3"/>
    </x:row>
    <x:row r="168" ht="25" customHeight="1">
      <x:c r="A168" s="2"/>
      <x:c r="B168" s="3"/>
      <x:c r="C168" s="3"/>
      <x:c r="D168" s="3"/>
      <x:c r="E168" s="3"/>
      <x:c r="F168" s="3"/>
      <x:c r="G168" s="3"/>
      <x:c r="H168" s="3"/>
      <x:c r="I168" s="3"/>
    </x:row>
    <x:row r="169" ht="25" customHeight="1">
      <x:c r="A169" s="2"/>
      <x:c r="B169" s="3"/>
      <x:c r="C169" s="3"/>
      <x:c r="D169" s="3"/>
      <x:c r="E169" s="3"/>
      <x:c r="F169" s="3"/>
      <x:c r="G169" s="3"/>
      <x:c r="H169" s="3"/>
      <x:c r="I169" s="3"/>
    </x:row>
    <x:row r="170" ht="25" customHeight="1">
      <x:c r="A170" s="2"/>
      <x:c r="B170" s="3"/>
      <x:c r="C170" s="3"/>
      <x:c r="D170" s="3"/>
      <x:c r="E170" s="3"/>
      <x:c r="F170" s="3"/>
      <x:c r="G170" s="3"/>
      <x:c r="H170" s="3"/>
      <x:c r="I170" s="3"/>
    </x:row>
    <x:row r="171" ht="25" customHeight="1">
      <x:c r="A171" s="2"/>
      <x:c r="B171" s="3"/>
      <x:c r="C171" s="3"/>
      <x:c r="D171" s="3"/>
      <x:c r="E171" s="3"/>
      <x:c r="F171" s="3"/>
      <x:c r="G171" s="3"/>
      <x:c r="H171" s="3"/>
      <x:c r="I171" s="3"/>
    </x:row>
    <x:row r="172" ht="25" customHeight="1">
      <x:c r="A172" s="2"/>
      <x:c r="B172" s="3"/>
      <x:c r="C172" s="3"/>
      <x:c r="D172" s="3"/>
      <x:c r="E172" s="3"/>
      <x:c r="F172" s="3"/>
      <x:c r="G172" s="3"/>
      <x:c r="H172" s="3"/>
      <x:c r="I172" s="3"/>
    </x:row>
    <x:row r="173" ht="25" customHeight="1">
      <x:c r="A173" s="2"/>
      <x:c r="B173" s="3"/>
      <x:c r="C173" s="3"/>
      <x:c r="D173" s="3"/>
      <x:c r="E173" s="3"/>
      <x:c r="F173" s="3"/>
      <x:c r="G173" s="3"/>
      <x:c r="H173" s="3"/>
      <x:c r="I173" s="3"/>
    </x:row>
    <x:row r="174" ht="25" customHeight="1">
      <x:c r="A174" s="2"/>
      <x:c r="B174" s="3"/>
      <x:c r="C174" s="3"/>
      <x:c r="D174" s="3"/>
      <x:c r="E174" s="3"/>
      <x:c r="F174" s="3"/>
      <x:c r="G174" s="3"/>
      <x:c r="H174" s="3"/>
      <x:c r="I174" s="3"/>
    </x:row>
    <x:row r="175" ht="25" customHeight="1">
      <x:c r="A175" s="2"/>
      <x:c r="B175" s="3"/>
      <x:c r="C175" s="3"/>
      <x:c r="D175" s="3"/>
      <x:c r="E175" s="3"/>
      <x:c r="F175" s="3"/>
      <x:c r="G175" s="3"/>
      <x:c r="H175" s="3"/>
      <x:c r="I175" s="3"/>
    </x:row>
    <x:row r="176" ht="25" customHeight="1">
      <x:c r="A176" s="2"/>
      <x:c r="B176" s="3"/>
      <x:c r="C176" s="3"/>
      <x:c r="D176" s="3"/>
      <x:c r="E176" s="3"/>
      <x:c r="F176" s="3"/>
      <x:c r="G176" s="3"/>
      <x:c r="H176" s="3"/>
      <x:c r="I176" s="3"/>
    </x:row>
    <x:row r="177" ht="25" customHeight="1">
      <x:c r="A177" s="2"/>
      <x:c r="B177" s="3"/>
      <x:c r="C177" s="3"/>
      <x:c r="D177" s="3"/>
      <x:c r="E177" s="3"/>
      <x:c r="F177" s="3"/>
      <x:c r="G177" s="3"/>
      <x:c r="H177" s="3"/>
      <x:c r="I177" s="3"/>
    </x:row>
    <x:row r="178" ht="25" customHeight="1">
      <x:c r="A178" s="2"/>
      <x:c r="B178" s="3"/>
      <x:c r="C178" s="3"/>
      <x:c r="D178" s="3"/>
      <x:c r="E178" s="3"/>
      <x:c r="F178" s="3"/>
      <x:c r="G178" s="3"/>
      <x:c r="H178" s="3"/>
      <x:c r="I178" s="3"/>
    </x:row>
    <x:row r="179" ht="25" customHeight="1">
      <x:c r="A179" s="2"/>
      <x:c r="B179" s="3"/>
      <x:c r="C179" s="3"/>
      <x:c r="D179" s="3"/>
      <x:c r="E179" s="3"/>
      <x:c r="F179" s="3"/>
      <x:c r="G179" s="3"/>
      <x:c r="H179" s="3"/>
      <x:c r="I179" s="3"/>
    </x:row>
    <x:row r="180" ht="25" customHeight="1">
      <x:c r="A180" s="2"/>
      <x:c r="B180" s="3"/>
      <x:c r="C180" s="3"/>
      <x:c r="D180" s="3"/>
      <x:c r="E180" s="3"/>
      <x:c r="F180" s="3"/>
      <x:c r="G180" s="3"/>
      <x:c r="H180" s="3"/>
      <x:c r="I180" s="3"/>
    </x:row>
    <x:row r="181" ht="25" customHeight="1">
      <x:c r="A181" s="2"/>
      <x:c r="B181" s="3"/>
      <x:c r="C181" s="3"/>
      <x:c r="D181" s="3"/>
      <x:c r="E181" s="3"/>
      <x:c r="F181" s="3"/>
      <x:c r="G181" s="3"/>
      <x:c r="H181" s="3"/>
      <x:c r="I181" s="3"/>
    </x:row>
    <x:row r="182" ht="25" customHeight="1">
      <x:c r="A182" s="2"/>
      <x:c r="B182" s="3"/>
      <x:c r="C182" s="3"/>
      <x:c r="D182" s="3"/>
      <x:c r="E182" s="3"/>
      <x:c r="F182" s="3"/>
      <x:c r="G182" s="3"/>
      <x:c r="H182" s="3"/>
      <x:c r="I182" s="3"/>
    </x:row>
    <x:row r="183" ht="25" customHeight="1">
      <x:c r="A183" s="2"/>
      <x:c r="B183" s="3"/>
      <x:c r="C183" s="3"/>
      <x:c r="D183" s="3"/>
      <x:c r="E183" s="3"/>
      <x:c r="F183" s="3"/>
      <x:c r="G183" s="3"/>
      <x:c r="H183" s="3"/>
      <x:c r="I183" s="3"/>
    </x:row>
    <x:row r="184" ht="25" customHeight="1">
      <x:c r="A184" s="2"/>
      <x:c r="B184" s="3"/>
      <x:c r="C184" s="3"/>
      <x:c r="D184" s="3"/>
      <x:c r="E184" s="3"/>
      <x:c r="F184" s="3"/>
      <x:c r="G184" s="3"/>
      <x:c r="H184" s="3"/>
      <x:c r="I184" s="3"/>
    </x:row>
    <x:row r="185" ht="25" customHeight="1">
      <x:c r="A185" s="2"/>
      <x:c r="B185" s="3"/>
      <x:c r="C185" s="3"/>
      <x:c r="D185" s="3"/>
      <x:c r="E185" s="3"/>
      <x:c r="F185" s="3"/>
      <x:c r="G185" s="3"/>
      <x:c r="H185" s="3"/>
      <x:c r="I185" s="3"/>
    </x:row>
    <x:row r="186" ht="25" customHeight="1">
      <x:c r="A186" s="2"/>
      <x:c r="B186" s="3"/>
      <x:c r="C186" s="3"/>
      <x:c r="D186" s="3"/>
      <x:c r="E186" s="3"/>
      <x:c r="F186" s="3"/>
      <x:c r="G186" s="3"/>
      <x:c r="H186" s="3"/>
      <x:c r="I186" s="3"/>
    </x:row>
    <x:row r="187" ht="25" customHeight="1">
      <x:c r="A187" s="2"/>
      <x:c r="B187" s="3"/>
      <x:c r="C187" s="3"/>
      <x:c r="D187" s="3"/>
      <x:c r="E187" s="3"/>
      <x:c r="F187" s="3"/>
      <x:c r="G187" s="3"/>
      <x:c r="H187" s="3"/>
      <x:c r="I187" s="3"/>
    </x:row>
    <x:row r="188" ht="25" customHeight="1">
      <x:c r="A188" s="2"/>
      <x:c r="B188" s="3"/>
      <x:c r="C188" s="3"/>
      <x:c r="D188" s="3"/>
      <x:c r="E188" s="3"/>
      <x:c r="F188" s="3"/>
      <x:c r="G188" s="3"/>
      <x:c r="H188" s="3"/>
      <x:c r="I188" s="3"/>
    </x:row>
    <x:row r="189" ht="25" customHeight="1">
      <x:c r="A189" s="2"/>
      <x:c r="B189" s="3"/>
      <x:c r="C189" s="3"/>
      <x:c r="D189" s="3"/>
      <x:c r="E189" s="3"/>
      <x:c r="F189" s="3"/>
      <x:c r="G189" s="3"/>
      <x:c r="H189" s="3"/>
      <x:c r="I189" s="3"/>
    </x:row>
    <x:row r="190" ht="25" customHeight="1">
      <x:c r="A190" s="2"/>
      <x:c r="B190" s="3"/>
      <x:c r="C190" s="3"/>
      <x:c r="D190" s="3"/>
      <x:c r="E190" s="3"/>
      <x:c r="F190" s="3"/>
      <x:c r="G190" s="3"/>
      <x:c r="H190" s="3"/>
      <x:c r="I190" s="3"/>
    </x:row>
    <x:row r="191" ht="25" customHeight="1">
      <x:c r="A191" s="2"/>
      <x:c r="B191" s="3"/>
      <x:c r="C191" s="3"/>
      <x:c r="D191" s="3"/>
      <x:c r="E191" s="3"/>
      <x:c r="F191" s="3"/>
      <x:c r="G191" s="3"/>
      <x:c r="H191" s="3"/>
      <x:c r="I191" s="3"/>
    </x:row>
    <x:row r="192" ht="25" customHeight="1">
      <x:c r="A192" s="2"/>
      <x:c r="B192" s="3"/>
      <x:c r="C192" s="3"/>
      <x:c r="D192" s="3"/>
      <x:c r="E192" s="3"/>
      <x:c r="F192" s="3"/>
      <x:c r="G192" s="3"/>
      <x:c r="H192" s="3"/>
      <x:c r="I192" s="3"/>
    </x:row>
    <x:row r="193" ht="25" customHeight="1">
      <x:c r="A193" s="2"/>
      <x:c r="B193" s="3"/>
      <x:c r="C193" s="3"/>
      <x:c r="D193" s="3"/>
      <x:c r="E193" s="3"/>
      <x:c r="F193" s="3"/>
      <x:c r="G193" s="3"/>
      <x:c r="H193" s="3"/>
      <x:c r="I193" s="3"/>
    </x:row>
    <x:row r="194" ht="25" customHeight="1">
      <x:c r="A194" s="2"/>
      <x:c r="B194" s="3"/>
      <x:c r="C194" s="3"/>
      <x:c r="D194" s="3"/>
      <x:c r="E194" s="3"/>
      <x:c r="F194" s="3"/>
      <x:c r="G194" s="3"/>
      <x:c r="H194" s="3"/>
      <x:c r="I194" s="3"/>
    </x:row>
    <x:row r="195" ht="25" customHeight="1">
      <x:c r="A195" s="2"/>
      <x:c r="B195" s="3"/>
      <x:c r="C195" s="3"/>
      <x:c r="D195" s="3"/>
      <x:c r="E195" s="3"/>
      <x:c r="F195" s="3"/>
      <x:c r="G195" s="3"/>
      <x:c r="H195" s="3"/>
      <x:c r="I195" s="3"/>
    </x:row>
    <x:row r="196" ht="25" customHeight="1">
      <x:c r="A196" s="2"/>
      <x:c r="B196" s="3"/>
      <x:c r="C196" s="3"/>
      <x:c r="D196" s="3"/>
      <x:c r="E196" s="3"/>
      <x:c r="F196" s="3"/>
      <x:c r="G196" s="3"/>
      <x:c r="H196" s="3"/>
      <x:c r="I196" s="3"/>
    </x:row>
    <x:row r="197" ht="25" customHeight="1">
      <x:c r="A197" s="2"/>
      <x:c r="B197" s="3"/>
      <x:c r="C197" s="3"/>
      <x:c r="D197" s="3"/>
      <x:c r="E197" s="3"/>
      <x:c r="F197" s="3"/>
      <x:c r="G197" s="3"/>
      <x:c r="H197" s="3"/>
      <x:c r="I197" s="3"/>
    </x:row>
    <x:row r="198" ht="25" customHeight="1">
      <x:c r="A198" s="2"/>
      <x:c r="B198" s="3"/>
      <x:c r="C198" s="3"/>
      <x:c r="D198" s="3"/>
      <x:c r="E198" s="3"/>
      <x:c r="F198" s="3"/>
      <x:c r="G198" s="3"/>
      <x:c r="H198" s="3"/>
      <x:c r="I198" s="3"/>
    </x:row>
    <x:row r="199" ht="25" customHeight="1">
      <x:c r="A199" s="2"/>
      <x:c r="B199" s="3"/>
      <x:c r="C199" s="3"/>
      <x:c r="D199" s="3"/>
      <x:c r="E199" s="3"/>
      <x:c r="F199" s="3"/>
      <x:c r="G199" s="3"/>
      <x:c r="H199" s="3"/>
      <x:c r="I199" s="3"/>
    </x:row>
    <x:row r="200" ht="25" customHeight="1">
      <x:c r="A200" s="2"/>
      <x:c r="B200" s="3"/>
      <x:c r="C200" s="3"/>
      <x:c r="D200" s="3"/>
      <x:c r="E200" s="3"/>
      <x:c r="F200" s="3"/>
      <x:c r="G200" s="3"/>
      <x:c r="H200" s="3"/>
      <x:c r="I200" s="3"/>
    </x:row>
    <x:row r="201" ht="25" customHeight="1">
      <x:c r="A201" s="2"/>
      <x:c r="B201" s="3"/>
      <x:c r="C201" s="3"/>
      <x:c r="D201" s="3"/>
      <x:c r="E201" s="3"/>
      <x:c r="F201" s="3"/>
      <x:c r="G201" s="3"/>
      <x:c r="H201" s="3"/>
      <x:c r="I201" s="3"/>
    </x:row>
    <x:row r="202" ht="25" customHeight="1">
      <x:c r="A202" s="2"/>
      <x:c r="B202" s="3"/>
      <x:c r="C202" s="3"/>
      <x:c r="D202" s="3"/>
      <x:c r="E202" s="3"/>
      <x:c r="F202" s="3"/>
      <x:c r="G202" s="3"/>
      <x:c r="H202" s="3"/>
      <x:c r="I202" s="3"/>
    </x:row>
    <x:row r="203" ht="25" customHeight="1">
      <x:c r="A203" s="2"/>
      <x:c r="B203" s="3"/>
      <x:c r="C203" s="3"/>
      <x:c r="D203" s="3"/>
      <x:c r="E203" s="3"/>
      <x:c r="F203" s="3"/>
      <x:c r="G203" s="3"/>
      <x:c r="H203" s="3"/>
      <x:c r="I203" s="3"/>
    </x:row>
    <x:row r="204" ht="25" customHeight="1">
      <x:c r="A204" s="2"/>
      <x:c r="B204" s="3"/>
      <x:c r="C204" s="3"/>
      <x:c r="D204" s="3"/>
      <x:c r="E204" s="3"/>
      <x:c r="F204" s="3"/>
      <x:c r="G204" s="3"/>
      <x:c r="H204" s="3"/>
      <x:c r="I204" s="3"/>
    </x:row>
    <x:row r="205" ht="25" customHeight="1">
      <x:c r="A205" s="2"/>
      <x:c r="B205" s="3"/>
      <x:c r="C205" s="3"/>
      <x:c r="D205" s="3"/>
      <x:c r="E205" s="3"/>
      <x:c r="F205" s="3"/>
      <x:c r="G205" s="3"/>
      <x:c r="H205" s="3"/>
      <x:c r="I205" s="3"/>
    </x:row>
    <x:row r="206" ht="25" customHeight="1">
      <x:c r="A206" s="2"/>
      <x:c r="B206" s="3"/>
      <x:c r="C206" s="3"/>
      <x:c r="D206" s="3"/>
      <x:c r="E206" s="3"/>
      <x:c r="F206" s="3"/>
      <x:c r="G206" s="3"/>
      <x:c r="H206" s="3"/>
      <x:c r="I206" s="3"/>
    </x:row>
    <x:row r="207" ht="25" customHeight="1">
      <x:c r="A207" s="2"/>
      <x:c r="B207" s="3"/>
      <x:c r="C207" s="3"/>
      <x:c r="D207" s="3"/>
      <x:c r="E207" s="3"/>
      <x:c r="F207" s="3"/>
      <x:c r="G207" s="3"/>
      <x:c r="H207" s="3"/>
      <x:c r="I207" s="3"/>
    </x:row>
    <x:row r="208" ht="25" customHeight="1">
      <x:c r="A208" s="2"/>
      <x:c r="B208" s="3"/>
      <x:c r="C208" s="3"/>
      <x:c r="D208" s="3"/>
      <x:c r="E208" s="3"/>
      <x:c r="F208" s="3"/>
      <x:c r="G208" s="3"/>
      <x:c r="H208" s="3"/>
      <x:c r="I208" s="3"/>
    </x:row>
    <x:row r="209" ht="25" customHeight="1">
      <x:c r="A209" s="2"/>
      <x:c r="B209" s="3"/>
      <x:c r="C209" s="3"/>
      <x:c r="D209" s="3"/>
      <x:c r="E209" s="3"/>
      <x:c r="F209" s="3"/>
      <x:c r="G209" s="3"/>
      <x:c r="H209" s="3"/>
      <x:c r="I209" s="3"/>
    </x:row>
    <x:row r="210" ht="25" customHeight="1">
      <x:c r="A210" s="2"/>
      <x:c r="B210" s="3"/>
      <x:c r="C210" s="3"/>
      <x:c r="D210" s="3"/>
      <x:c r="E210" s="3"/>
      <x:c r="F210" s="3"/>
      <x:c r="G210" s="3"/>
      <x:c r="H210" s="3"/>
      <x:c r="I210" s="3"/>
    </x:row>
    <x:row r="211" ht="25" customHeight="1">
      <x:c r="A211" s="2"/>
      <x:c r="B211" s="3"/>
      <x:c r="C211" s="3"/>
      <x:c r="D211" s="3"/>
      <x:c r="E211" s="3"/>
      <x:c r="F211" s="3"/>
      <x:c r="G211" s="3"/>
      <x:c r="H211" s="3"/>
      <x:c r="I211" s="3"/>
    </x:row>
    <x:row r="212" ht="25" customHeight="1">
      <x:c r="A212" s="2"/>
      <x:c r="B212" s="3"/>
      <x:c r="C212" s="3"/>
      <x:c r="D212" s="3"/>
      <x:c r="E212" s="3"/>
      <x:c r="F212" s="3"/>
      <x:c r="G212" s="3"/>
      <x:c r="H212" s="3"/>
      <x:c r="I212" s="3"/>
    </x:row>
    <x:row r="213" ht="25" customHeight="1">
      <x:c r="A213" s="2"/>
      <x:c r="B213" s="3"/>
      <x:c r="C213" s="3"/>
      <x:c r="D213" s="3"/>
      <x:c r="E213" s="3"/>
      <x:c r="F213" s="3"/>
      <x:c r="G213" s="3"/>
      <x:c r="H213" s="3"/>
      <x:c r="I213" s="3"/>
    </x:row>
    <x:row r="214" ht="25" customHeight="1">
      <x:c r="A214" s="2"/>
      <x:c r="B214" s="3"/>
      <x:c r="C214" s="3"/>
      <x:c r="D214" s="3"/>
      <x:c r="E214" s="3"/>
      <x:c r="F214" s="3"/>
      <x:c r="G214" s="3"/>
      <x:c r="H214" s="3"/>
      <x:c r="I214" s="3"/>
    </x:row>
    <x:row r="215" ht="25" customHeight="1">
      <x:c r="A215" s="2"/>
      <x:c r="B215" s="3"/>
      <x:c r="C215" s="3"/>
      <x:c r="D215" s="3"/>
      <x:c r="E215" s="3"/>
      <x:c r="F215" s="3"/>
      <x:c r="G215" s="3"/>
      <x:c r="H215" s="3"/>
      <x:c r="I215" s="3"/>
    </x:row>
    <x:row r="216" ht="25" customHeight="1">
      <x:c r="A216" s="2"/>
      <x:c r="B216" s="3"/>
      <x:c r="C216" s="3"/>
      <x:c r="D216" s="3"/>
      <x:c r="E216" s="3"/>
      <x:c r="F216" s="3"/>
      <x:c r="G216" s="3"/>
      <x:c r="H216" s="3"/>
      <x:c r="I216" s="3"/>
    </x:row>
    <x:row r="217" ht="25" customHeight="1">
      <x:c r="A217" s="2"/>
      <x:c r="B217" s="3"/>
      <x:c r="C217" s="3"/>
      <x:c r="D217" s="3"/>
      <x:c r="E217" s="3"/>
      <x:c r="F217" s="3"/>
      <x:c r="G217" s="3"/>
      <x:c r="H217" s="3"/>
      <x:c r="I217" s="3"/>
    </x:row>
    <x:row r="218" ht="25" customHeight="1">
      <x:c r="A218" s="2"/>
      <x:c r="B218" s="3"/>
      <x:c r="C218" s="3"/>
      <x:c r="D218" s="3"/>
      <x:c r="E218" s="3"/>
      <x:c r="F218" s="3"/>
      <x:c r="G218" s="3"/>
      <x:c r="H218" s="3"/>
      <x:c r="I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</x:row>
    <x:row r="224" ht="25" customHeight="1">
      <x:c r="A224" s="2"/>
      <x:c r="B224" s="3"/>
      <x:c r="C224" s="3"/>
      <x:c r="D224" s="3"/>
      <x:c r="E224" s="3"/>
      <x:c r="F224" s="3"/>
      <x:c r="G224" s="3"/>
      <x:c r="H224" s="3"/>
      <x:c r="I224" s="3"/>
    </x:row>
    <x:row r="225" ht="25" customHeight="1">
      <x:c r="A225" s="2"/>
      <x:c r="B225" s="3"/>
      <x:c r="C225" s="3"/>
      <x:c r="D225" s="3"/>
      <x:c r="E225" s="3"/>
      <x:c r="F225" s="3"/>
      <x:c r="G225" s="3"/>
      <x:c r="H225" s="3"/>
      <x:c r="I225" s="3"/>
    </x:row>
    <x:row r="226" ht="25" customHeight="1">
      <x:c r="A226" s="2"/>
      <x:c r="B226" s="3"/>
      <x:c r="C226" s="3"/>
      <x:c r="D226" s="3"/>
      <x:c r="E226" s="3"/>
      <x:c r="F226" s="3"/>
      <x:c r="G226" s="3"/>
      <x:c r="H226" s="3"/>
      <x:c r="I226" s="3"/>
    </x:row>
    <x:row r="227" ht="25" customHeight="1">
      <x:c r="A227" s="2"/>
      <x:c r="B227" s="3"/>
      <x:c r="C227" s="3"/>
      <x:c r="D227" s="3"/>
      <x:c r="E227" s="3"/>
      <x:c r="F227" s="3"/>
      <x:c r="G227" s="3"/>
      <x:c r="H227" s="3"/>
      <x:c r="I227" s="3"/>
    </x:row>
    <x:row r="228" ht="25" customHeight="1">
      <x:c r="A228" s="2"/>
      <x:c r="B228" s="3"/>
      <x:c r="C228" s="3"/>
      <x:c r="D228" s="3"/>
      <x:c r="E228" s="3"/>
      <x:c r="F228" s="3"/>
      <x:c r="G228" s="3"/>
      <x:c r="H228" s="3"/>
      <x:c r="I228" s="3"/>
    </x:row>
    <x:row r="229" ht="25" customHeight="1">
      <x:c r="A229" s="2"/>
      <x:c r="B229" s="3"/>
      <x:c r="C229" s="3"/>
      <x:c r="D229" s="3"/>
      <x:c r="E229" s="3"/>
      <x:c r="F229" s="3"/>
      <x:c r="G229" s="3"/>
      <x:c r="H229" s="3"/>
      <x:c r="I229" s="3"/>
    </x:row>
    <x:row r="230" ht="25" customHeight="1">
      <x:c r="A230" s="2"/>
      <x:c r="B230" s="3"/>
      <x:c r="C230" s="3"/>
      <x:c r="D230" s="3"/>
      <x:c r="E230" s="3"/>
      <x:c r="F230" s="3"/>
      <x:c r="G230" s="3"/>
      <x:c r="H230" s="3"/>
      <x:c r="I230" s="3"/>
    </x:row>
    <x:row r="231" ht="25" customHeight="1">
      <x:c r="A231" s="2"/>
      <x:c r="B231" s="3"/>
      <x:c r="C231" s="3"/>
      <x:c r="D231" s="3"/>
      <x:c r="E231" s="3"/>
      <x:c r="F231" s="3"/>
      <x:c r="G231" s="3"/>
      <x:c r="H231" s="3"/>
      <x:c r="I231" s="3"/>
    </x:row>
    <x:row r="232" ht="25" customHeight="1">
      <x:c r="A232" s="2"/>
      <x:c r="B232" s="3"/>
      <x:c r="C232" s="3"/>
      <x:c r="D232" s="3"/>
      <x:c r="E232" s="3"/>
      <x:c r="F232" s="3"/>
      <x:c r="G232" s="3"/>
      <x:c r="H232" s="3"/>
      <x:c r="I232" s="3"/>
    </x:row>
    <x:row r="233" ht="25" customHeight="1">
      <x:c r="A233" s="2"/>
      <x:c r="B233" s="3"/>
      <x:c r="C233" s="3"/>
      <x:c r="D233" s="3"/>
      <x:c r="E233" s="3"/>
      <x:c r="F233" s="3"/>
      <x:c r="G233" s="3"/>
      <x:c r="H233" s="3"/>
      <x:c r="I233" s="3"/>
    </x:row>
    <x:row r="234" ht="25" customHeight="1">
      <x:c r="A234" s="2"/>
      <x:c r="B234" s="3"/>
      <x:c r="C234" s="3"/>
      <x:c r="D234" s="3"/>
      <x:c r="E234" s="3"/>
      <x:c r="F234" s="3"/>
      <x:c r="G234" s="3"/>
      <x:c r="H234" s="3"/>
      <x:c r="I234" s="3"/>
    </x:row>
    <x:row r="235" ht="25" customHeight="1">
      <x:c r="A235" s="2"/>
      <x:c r="B235" s="3"/>
      <x:c r="C235" s="3"/>
      <x:c r="D235" s="3"/>
      <x:c r="E235" s="3"/>
      <x:c r="F235" s="3"/>
      <x:c r="G235" s="3"/>
      <x:c r="H235" s="3"/>
      <x:c r="I235" s="3"/>
    </x:row>
    <x:row r="236" ht="25" customHeight="1">
      <x:c r="A236" s="2"/>
      <x:c r="B236" s="3"/>
      <x:c r="C236" s="3"/>
      <x:c r="D236" s="3"/>
      <x:c r="E236" s="3"/>
      <x:c r="F236" s="3"/>
      <x:c r="G236" s="3"/>
      <x:c r="H236" s="3"/>
      <x:c r="I236" s="3"/>
    </x:row>
    <x:row r="237" ht="25" customHeight="1">
      <x:c r="A237" s="2"/>
      <x:c r="B237" s="3"/>
      <x:c r="C237" s="3"/>
      <x:c r="D237" s="3"/>
      <x:c r="E237" s="3"/>
      <x:c r="F237" s="3"/>
      <x:c r="G237" s="3"/>
      <x:c r="H237" s="3"/>
      <x:c r="I237" s="3"/>
    </x:row>
    <x:row r="238" ht="25" customHeight="1">
      <x:c r="A238" s="2"/>
      <x:c r="B238" s="3"/>
      <x:c r="C238" s="3"/>
      <x:c r="D238" s="3"/>
      <x:c r="E238" s="3"/>
      <x:c r="F238" s="3"/>
      <x:c r="G238" s="3"/>
      <x:c r="H238" s="3"/>
      <x:c r="I238" s="3"/>
    </x:row>
    <x:row r="239" ht="25" customHeight="1">
      <x:c r="A239" s="2"/>
      <x:c r="B239" s="3"/>
      <x:c r="C239" s="3"/>
      <x:c r="D239" s="3"/>
      <x:c r="E239" s="3"/>
      <x:c r="F239" s="3"/>
      <x:c r="G239" s="3"/>
      <x:c r="H239" s="3"/>
      <x:c r="I239" s="3"/>
    </x:row>
    <x:row r="240" ht="25" customHeight="1">
      <x:c r="A240" s="2"/>
      <x:c r="B240" s="3"/>
      <x:c r="C240" s="3"/>
      <x:c r="D240" s="3"/>
      <x:c r="E240" s="3"/>
      <x:c r="F240" s="3"/>
      <x:c r="G240" s="3"/>
      <x:c r="H240" s="3"/>
      <x:c r="I240" s="3"/>
    </x:row>
    <x:row r="241" ht="25" customHeight="1">
      <x:c r="A241" s="2"/>
      <x:c r="B241" s="3"/>
      <x:c r="C241" s="3"/>
      <x:c r="D241" s="3"/>
      <x:c r="E241" s="3"/>
      <x:c r="F241" s="3"/>
      <x:c r="G241" s="3"/>
      <x:c r="H241" s="3"/>
      <x:c r="I241" s="3"/>
    </x:row>
    <x:row r="242" ht="25" customHeight="1">
      <x:c r="A242" s="2"/>
      <x:c r="B242" s="3"/>
      <x:c r="C242" s="3"/>
      <x:c r="D242" s="3"/>
      <x:c r="E242" s="3"/>
      <x:c r="F242" s="3"/>
      <x:c r="G242" s="3"/>
      <x:c r="H242" s="3"/>
      <x:c r="I242" s="3"/>
    </x:row>
    <x:row r="243" ht="25" customHeight="1">
      <x:c r="A243" s="2"/>
      <x:c r="B243" s="3"/>
      <x:c r="C243" s="3"/>
      <x:c r="D243" s="3"/>
      <x:c r="E243" s="3"/>
      <x:c r="F243" s="3"/>
      <x:c r="G243" s="3"/>
      <x:c r="H243" s="3"/>
      <x:c r="I243" s="3"/>
    </x:row>
    <x:row r="244" ht="25" customHeight="1">
      <x:c r="A244" s="2"/>
      <x:c r="B244" s="3"/>
      <x:c r="C244" s="3"/>
      <x:c r="D244" s="3"/>
      <x:c r="E244" s="3"/>
      <x:c r="F244" s="3"/>
      <x:c r="G244" s="3"/>
      <x:c r="H244" s="3"/>
      <x:c r="I244" s="3"/>
    </x:row>
    <x:row r="245" ht="25" customHeight="1">
      <x:c r="A245" s="2"/>
      <x:c r="B245" s="3"/>
      <x:c r="C245" s="3"/>
      <x:c r="D245" s="3"/>
      <x:c r="E245" s="3"/>
      <x:c r="F245" s="3"/>
      <x:c r="G245" s="3"/>
      <x:c r="H245" s="3"/>
      <x:c r="I245" s="3"/>
    </x:row>
    <x:row r="246" ht="25" customHeight="1">
      <x:c r="A246" s="2"/>
      <x:c r="B246" s="3"/>
      <x:c r="C246" s="3"/>
      <x:c r="D246" s="3"/>
      <x:c r="E246" s="3"/>
      <x:c r="F246" s="3"/>
      <x:c r="G246" s="3"/>
      <x:c r="H246" s="3"/>
      <x:c r="I246" s="3"/>
    </x:row>
    <x:row r="247" ht="25" customHeight="1">
      <x:c r="A247" s="2"/>
      <x:c r="B247" s="3"/>
      <x:c r="C247" s="3"/>
      <x:c r="D247" s="3"/>
      <x:c r="E247" s="3"/>
      <x:c r="F247" s="3"/>
      <x:c r="G247" s="3"/>
      <x:c r="H247" s="3"/>
      <x:c r="I247" s="3"/>
    </x:row>
    <x:row r="248" ht="25" customHeight="1">
      <x:c r="A248" s="2"/>
      <x:c r="B248" s="3"/>
      <x:c r="C248" s="3"/>
      <x:c r="D248" s="3"/>
      <x:c r="E248" s="3"/>
      <x:c r="F248" s="3"/>
      <x:c r="G248" s="3"/>
      <x:c r="H248" s="3"/>
      <x:c r="I248" s="3"/>
    </x:row>
    <x:row r="249" ht="25" customHeight="1">
      <x:c r="A249" s="2"/>
      <x:c r="B249" s="3"/>
      <x:c r="C249" s="3"/>
      <x:c r="D249" s="3"/>
      <x:c r="E249" s="3"/>
      <x:c r="F249" s="3"/>
      <x:c r="G249" s="3"/>
      <x:c r="H249" s="3"/>
      <x:c r="I249" s="3"/>
    </x:row>
    <x:row r="250" ht="25" customHeight="1">
      <x:c r="A250" s="2"/>
      <x:c r="B250" s="3"/>
      <x:c r="C250" s="3"/>
      <x:c r="D250" s="3"/>
      <x:c r="E250" s="3"/>
      <x:c r="F250" s="3"/>
      <x:c r="G250" s="3"/>
      <x:c r="H250" s="3"/>
      <x:c r="I250" s="3"/>
    </x:row>
    <x:row r="251" ht="25" customHeight="1">
      <x:c r="A251" s="2"/>
      <x:c r="B251" s="3"/>
      <x:c r="C251" s="3"/>
      <x:c r="D251" s="3"/>
      <x:c r="E251" s="3"/>
      <x:c r="F251" s="3"/>
      <x:c r="G251" s="3"/>
      <x:c r="H251" s="3"/>
      <x:c r="I251" s="3"/>
    </x:row>
    <x:row r="252" ht="25" customHeight="1">
      <x:c r="A252" s="2"/>
      <x:c r="B252" s="3"/>
      <x:c r="C252" s="3"/>
      <x:c r="D252" s="3"/>
      <x:c r="E252" s="3"/>
      <x:c r="F252" s="3"/>
      <x:c r="G252" s="3"/>
      <x:c r="H252" s="3"/>
      <x:c r="I252" s="3"/>
    </x:row>
    <x:row r="253" ht="25" customHeight="1">
      <x:c r="A253" s="2"/>
      <x:c r="B253" s="3"/>
      <x:c r="C253" s="3"/>
      <x:c r="D253" s="3"/>
      <x:c r="E253" s="3"/>
      <x:c r="F253" s="3"/>
      <x:c r="G253" s="3"/>
      <x:c r="H253" s="3"/>
      <x:c r="I253" s="3"/>
    </x:row>
    <x:row r="254" ht="25" customHeight="1">
      <x:c r="A254" s="2"/>
      <x:c r="B254" s="3"/>
      <x:c r="C254" s="3"/>
      <x:c r="D254" s="3"/>
      <x:c r="E254" s="3"/>
      <x:c r="F254" s="3"/>
      <x:c r="G254" s="3"/>
      <x:c r="H254" s="3"/>
      <x:c r="I254" s="3"/>
    </x:row>
    <x:row r="255" ht="25" customHeight="1">
      <x:c r="A255" s="2"/>
      <x:c r="B255" s="3"/>
      <x:c r="C255" s="3"/>
      <x:c r="D255" s="3"/>
      <x:c r="E255" s="3"/>
      <x:c r="F255" s="3"/>
      <x:c r="G255" s="3"/>
      <x:c r="H255" s="3"/>
      <x:c r="I255" s="3"/>
    </x:row>
    <x:row r="256" ht="25" customHeight="1">
      <x:c r="A256" s="2"/>
      <x:c r="B256" s="3"/>
      <x:c r="C256" s="3"/>
      <x:c r="D256" s="3"/>
      <x:c r="E256" s="3"/>
      <x:c r="F256" s="3"/>
      <x:c r="G256" s="3"/>
      <x:c r="H256" s="3"/>
      <x:c r="I256" s="3"/>
    </x:row>
    <x:row r="257" ht="25" customHeight="1">
      <x:c r="A257" s="2"/>
      <x:c r="B257" s="3"/>
      <x:c r="C257" s="3"/>
      <x:c r="D257" s="3"/>
      <x:c r="E257" s="3"/>
      <x:c r="F257" s="3"/>
      <x:c r="G257" s="3"/>
      <x:c r="H257" s="3"/>
      <x:c r="I257" s="3"/>
    </x:row>
    <x:row r="258" ht="25" customHeight="1">
      <x:c r="A258" s="2"/>
      <x:c r="B258" s="3"/>
      <x:c r="C258" s="3"/>
      <x:c r="D258" s="3"/>
      <x:c r="E258" s="3"/>
      <x:c r="F258" s="3"/>
      <x:c r="G258" s="3"/>
      <x:c r="H258" s="3"/>
      <x:c r="I258" s="3"/>
    </x:row>
    <x:row r="259" ht="25" customHeight="1">
      <x:c r="A259" s="2"/>
      <x:c r="B259" s="3"/>
      <x:c r="C259" s="3"/>
      <x:c r="D259" s="3"/>
      <x:c r="E259" s="3"/>
      <x:c r="F259" s="3"/>
      <x:c r="G259" s="3"/>
      <x:c r="H259" s="3"/>
      <x:c r="I259" s="3"/>
    </x:row>
    <x:row r="260" ht="25" customHeight="1">
      <x:c r="A260" s="2"/>
      <x:c r="B260" s="3"/>
      <x:c r="C260" s="3"/>
      <x:c r="D260" s="3"/>
      <x:c r="E260" s="3"/>
      <x:c r="F260" s="3"/>
      <x:c r="G260" s="3"/>
      <x:c r="H260" s="3"/>
      <x:c r="I260" s="3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EB732E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5" hidden="0" customWidth="1"/>
    <x:col min="2" max="2" width="13.5" hidden="0" customWidth="1"/>
    <x:col min="3" max="3" width="22" hidden="0" customWidth="1"/>
    <x:col min="4" max="4" width="11.600000381469727" hidden="0" customWidth="1"/>
    <x:col min="5" max="5" width="11.600000381469727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5" customHeight="1">
      <x:c r="A2" s="4" t="str">
        <x:v>درآمد شش ناشر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واحد: میلیارد تومان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34" customHeight="1">
      <x:c r="A5" s="12" t="str">
        <x:v>شرکت</x:v>
      </x:c>
      <x:c r="B5" s="12" t="str">
        <x:v>شناسه</x:v>
      </x:c>
      <x:c r="C5" s="12" t="str">
        <x:v>مهر ۱۴۰۴</x:v>
      </x:c>
      <x:c r="D5" s="12" t="str">
        <x:v>شهریور ۱۴۰۵</x:v>
      </x:c>
      <x:c r="E5" s="12" t="str">
        <x:v>مهر ۱۴۰۵</x:v>
      </x:c>
      <x:c r="F5" s="12" t="str">
        <x:v>تغییر ماهانه</x:v>
      </x:c>
      <x:c r="G5" s="12" t="str">
        <x:v>رشد ماهانه</x:v>
      </x:c>
      <x:c r="H5" s="12" t="str">
        <x:v>رشد سالانه</x:v>
      </x:c>
      <x:c r="I5" s="12" t="str">
        <x:v>رتبه درآمد</x:v>
      </x:c>
    </x:row>
    <x:row r="6" ht="25" customHeight="1">
      <x:c r="A6" s="2" t="str">
        <x:v>آسان پرداخت پرشین</x:v>
      </x:c>
      <x:c r="B6" s="3" t="str">
        <x:v>AP</x:v>
      </x:c>
      <x:c r="C6" s="20" t="n">
        <x:f>IF(NOT(ISNUMBER('داده‌ها'!C6)),"n.a.",'داده‌ها'!C6/'داده‌ها'!$K$5)</x:f>
        <x:v>1202.4214</x:v>
      </x:c>
      <x:c r="D6" s="20" t="n">
        <x:f>IF(NOT(ISNUMBER('داده‌ها'!C7)),"n.a.",'داده‌ها'!C7/'داده‌ها'!$K$5)</x:f>
        <x:v>2051.7694</x:v>
      </x:c>
      <x:c r="E6" s="20" t="n">
        <x:f>IF(NOT(ISNUMBER('داده‌ها'!C8)),"n.a.",'داده‌ها'!C8/'داده‌ها'!$K$5)</x:f>
        <x:v>1951.0936</x:v>
      </x:c>
      <x:c r="F6" s="18" t="n">
        <x:f>IF(COUNT(D6:E6)&lt;2,"n.a.",E6-D6)</x:f>
        <x:v>-100.67580000000021</x:v>
      </x:c>
      <x:c r="G6" s="19" t="n">
        <x:f>IF(OR(COUNT(D6:E6)&lt;2,D6&lt;=0),"n.a.",E6/D6-1)</x:f>
        <x:v>-0.04906779485062995</x:v>
      </x:c>
      <x:c r="H6" s="19" t="n">
        <x:f>IF(OR(COUNT(C6,E6)&lt;2,C6&lt;=0),"n.a.",E6/C6-1)</x:f>
        <x:v>0.6226371220605356</x:v>
      </x:c>
      <x:c r="I6" s="3" t="n">
        <x:f>IF(COUNT($E$6:$E$11)&lt;6,"n.a.",1+COUNTIFS($E$6:$E$11,"&gt;"&amp;E6))</x:f>
        <x:v>1</x:v>
      </x:c>
    </x:row>
    <x:row r="7" ht="25" customHeight="1">
      <x:c r="A7" s="2" t="str">
        <x:v>به پرداخت ملت</x:v>
      </x:c>
      <x:c r="B7" s="3" t="str">
        <x:v>BEP</x:v>
      </x:c>
      <x:c r="C7" s="20" t="n">
        <x:f>IF(NOT(ISNUMBER('داده‌ها'!C9)),"n.a.",'داده‌ها'!C9/'داده‌ها'!$K$5)</x:f>
        <x:v>757.2397</x:v>
      </x:c>
      <x:c r="D7" s="20" t="n">
        <x:f>IF(NOT(ISNUMBER('داده‌ها'!C10)),"n.a.",'داده‌ها'!C10/'داده‌ها'!$K$5)</x:f>
        <x:v>1356.6959</x:v>
      </x:c>
      <x:c r="E7" s="20" t="n">
        <x:f>IF(NOT(ISNUMBER('داده‌ها'!C11)),"n.a.",'داده‌ها'!C11/'داده‌ها'!$K$5)</x:f>
        <x:v>1323.1892</x:v>
      </x:c>
      <x:c r="F7" s="18" t="n">
        <x:f>IF(COUNT(D7:E7)&lt;2,"n.a.",E7-D7)</x:f>
        <x:v>-33.50669999999991</x:v>
      </x:c>
      <x:c r="G7" s="19" t="n">
        <x:f>IF(OR(COUNT(D7:E7)&lt;2,D7&lt;=0),"n.a.",E7/D7-1)</x:f>
        <x:v>-0.024697281092984746</x:v>
      </x:c>
      <x:c r="H7" s="19" t="n">
        <x:f>IF(OR(COUNT(C7,E7)&lt;2,C7&lt;=0),"n.a.",E7/C7-1)</x:f>
        <x:v>0.7473848769418721</x:v>
      </x:c>
      <x:c r="I7" s="3" t="n">
        <x:f>IF(COUNT($E$6:$E$11)&lt;6,"n.a.",1+COUNTIFS($E$6:$E$11,"&gt;"&amp;E7))</x:f>
        <x:v>2</x:v>
      </x:c>
    </x:row>
    <x:row r="8" ht="25" customHeight="1">
      <x:c r="A8" s="2" t="str">
        <x:v>تجارت الکترونیک پارسیان</x:v>
      </x:c>
      <x:c r="B8" s="3" t="str">
        <x:v>RTP</x:v>
      </x:c>
      <x:c r="C8" s="20" t="n">
        <x:f>IF(NOT(ISNUMBER('داده‌ها'!C12)),"n.a.",'داده‌ها'!C12/'داده‌ها'!$K$5)</x:f>
        <x:v>820.9877</x:v>
      </x:c>
      <x:c r="D8" s="20" t="n">
        <x:f>IF(NOT(ISNUMBER('داده‌ها'!C13)),"n.a.",'داده‌ها'!C13/'داده‌ها'!$K$5)</x:f>
        <x:v>1267.0569</x:v>
      </x:c>
      <x:c r="E8" s="20" t="n">
        <x:f>IF(NOT(ISNUMBER('داده‌ها'!C14)),"n.a.",'داده‌ها'!C14/'داده‌ها'!$K$5)</x:f>
        <x:v>1251.1867</x:v>
      </x:c>
      <x:c r="F8" s="18" t="n">
        <x:f>IF(COUNT(D8:E8)&lt;2,"n.a.",E8-D8)</x:f>
        <x:v>-15.870200000000068</x:v>
      </x:c>
      <x:c r="G8" s="19" t="n">
        <x:f>IF(OR(COUNT(D8:E8)&lt;2,D8&lt;=0),"n.a.",E8/D8-1)</x:f>
        <x:v>-0.012525246498401144</x:v>
      </x:c>
      <x:c r="H8" s="19" t="n">
        <x:f>IF(OR(COUNT(C8,E8)&lt;2,C8&lt;=0),"n.a.",E8/C8-1)</x:f>
        <x:v>0.524001760318699</x:v>
      </x:c>
      <x:c r="I8" s="3" t="n">
        <x:f>IF(COUNT($E$6:$E$11)&lt;6,"n.a.",1+COUNTIFS($E$6:$E$11,"&gt;"&amp;E8))</x:f>
        <x:v>3</x:v>
      </x:c>
    </x:row>
    <x:row r="9" ht="25" customHeight="1">
      <x:c r="A9" s="2" t="str">
        <x:v>پرداخت الکترونیک سامان</x:v>
      </x:c>
      <x:c r="B9" s="3" t="str">
        <x:v>SEP</x:v>
      </x:c>
      <x:c r="C9" s="20" t="n">
        <x:f>IF(NOT(ISNUMBER('داده‌ها'!C15)),"n.a.",'داده‌ها'!C15/'داده‌ها'!$K$5)</x:f>
        <x:v>654.929</x:v>
      </x:c>
      <x:c r="D9" s="20" t="n">
        <x:f>IF(NOT(ISNUMBER('داده‌ها'!C16)),"n.a.",'داده‌ها'!C16/'داده‌ها'!$K$5)</x:f>
        <x:v>1048.6724</x:v>
      </x:c>
      <x:c r="E9" s="20" t="n">
        <x:f>IF(NOT(ISNUMBER('داده‌ها'!C17)),"n.a.",'داده‌ها'!C17/'داده‌ها'!$K$5)</x:f>
        <x:v>1012.2518</x:v>
      </x:c>
      <x:c r="F9" s="18" t="n">
        <x:f>IF(COUNT(D9:E9)&lt;2,"n.a.",E9-D9)</x:f>
        <x:v>-36.42059999999992</x:v>
      </x:c>
      <x:c r="G9" s="19" t="n">
        <x:f>IF(OR(COUNT(D9:E9)&lt;2,D9&lt;=0),"n.a.",E9/D9-1)</x:f>
        <x:v>-0.03473019791500176</x:v>
      </x:c>
      <x:c r="H9" s="19" t="n">
        <x:f>IF(OR(COUNT(C9,E9)&lt;2,C9&lt;=0),"n.a.",E9/C9-1)</x:f>
        <x:v>0.5455901326708696</x:v>
      </x:c>
      <x:c r="I9" s="3" t="n">
        <x:f>IF(COUNT($E$6:$E$11)&lt;6,"n.a.",1+COUNTIFS($E$6:$E$11,"&gt;"&amp;E9))</x:f>
        <x:v>5</x:v>
      </x:c>
    </x:row>
    <x:row r="10" ht="25" customHeight="1">
      <x:c r="A10" s="2" t="str">
        <x:v>پرداخت الکترونیک پاسارگاد</x:v>
      </x:c>
      <x:c r="B10" s="3" t="str">
        <x:v>PEP</x:v>
      </x:c>
      <x:c r="C10" s="20" t="n">
        <x:f>IF(NOT(ISNUMBER('داده‌ها'!C18)),"n.a.",'داده‌ها'!C18/'داده‌ها'!$K$5)</x:f>
        <x:v>442.0765</x:v>
      </x:c>
      <x:c r="D10" s="20" t="n">
        <x:f>IF(NOT(ISNUMBER('داده‌ها'!C19)),"n.a.",'داده‌ها'!C19/'داده‌ها'!$K$5)</x:f>
        <x:v>1039.7295</x:v>
      </x:c>
      <x:c r="E10" s="20" t="n">
        <x:f>IF(NOT(ISNUMBER('داده‌ها'!C20)),"n.a.",'داده‌ها'!C20/'داده‌ها'!$K$5)</x:f>
        <x:v>1060.2724</x:v>
      </x:c>
      <x:c r="F10" s="18" t="n">
        <x:f>IF(COUNT(D10:E10)&lt;2,"n.a.",E10-D10)</x:f>
        <x:v>20.542900000000145</x:v>
      </x:c>
      <x:c r="G10" s="19" t="n">
        <x:f>IF(OR(COUNT(D10:E10)&lt;2,D10&lt;=0),"n.a.",E10/D10-1)</x:f>
        <x:v>0.019757927422469068</x:v>
      </x:c>
      <x:c r="H10" s="19" t="n">
        <x:f>IF(OR(COUNT(C10,E10)&lt;2,C10&lt;=0),"n.a.",E10/C10-1)</x:f>
        <x:v>1.3983912286674367</x:v>
      </x:c>
      <x:c r="I10" s="3" t="n">
        <x:f>IF(COUNT($E$6:$E$11)&lt;6,"n.a.",1+COUNTIFS($E$6:$E$11,"&gt;"&amp;E10))</x:f>
        <x:v>4</x:v>
      </x:c>
    </x:row>
    <x:row r="11" ht="25" customHeight="1">
      <x:c r="A11" s="2" t="str">
        <x:v>کارت اعتباری ایران کیش</x:v>
      </x:c>
      <x:c r="B11" s="3" t="str">
        <x:v>KISH</x:v>
      </x:c>
      <x:c r="C11" s="20" t="n">
        <x:f>IF(NOT(ISNUMBER('داده‌ها'!C21)),"n.a.",'داده‌ها'!C21/'داده‌ها'!$K$5)</x:f>
        <x:v>289.9223</x:v>
      </x:c>
      <x:c r="D11" s="20" t="n">
        <x:f>IF(NOT(ISNUMBER('داده‌ها'!C22)),"n.a.",'داده‌ها'!C22/'داده‌ها'!$K$5)</x:f>
        <x:v>510.1601</x:v>
      </x:c>
      <x:c r="E11" s="20" t="n">
        <x:f>IF(NOT(ISNUMBER('داده‌ها'!C23)),"n.a.",'داده‌ها'!C23/'داده‌ها'!$K$5)</x:f>
        <x:v>555.6465</x:v>
      </x:c>
      <x:c r="F11" s="18" t="n">
        <x:f>IF(COUNT(D11:E11)&lt;2,"n.a.",E11-D11)</x:f>
        <x:v>45.486399999999946</x:v>
      </x:c>
      <x:c r="G11" s="19" t="n">
        <x:f>IF(OR(COUNT(D11:E11)&lt;2,D11&lt;=0),"n.a.",E11/D11-1)</x:f>
        <x:v>0.08916103003743325</x:v>
      </x:c>
      <x:c r="H11" s="19" t="n">
        <x:f>IF(OR(COUNT(C11,E11)&lt;2,C11&lt;=0),"n.a.",E11/C11-1)</x:f>
        <x:v>0.9165359132429618</x:v>
      </x:c>
      <x:c r="I11" s="3" t="n">
        <x:f>IF(COUNT($E$6:$E$11)&lt;6,"n.a.",1+COUNTIFS($E$6:$E$11,"&gt;"&amp;E11))</x:f>
        <x:v>6</x:v>
      </x:c>
    </x:row>
    <x:row r="12" ht="25" customHeight="1">
      <x:c r="A12" s="29" t="str">
        <x:v>جمع شش ناشر</x:v>
      </x:c>
      <x:c r="B12" s="30"/>
      <x:c r="C12" s="31" t="n">
        <x:f>IF(COUNT(C6:C11)&lt;6,"n.a.",SUM(C6:C11))</x:f>
        <x:v>4167.5766</x:v>
      </x:c>
      <x:c r="D12" s="31" t="n">
        <x:f>IF(COUNT(D6:D11)&lt;6,"n.a.",SUM(D6:D11))</x:f>
        <x:v>7274.084199999998</x:v>
      </x:c>
      <x:c r="E12" s="31" t="n">
        <x:f>IF(COUNT(E6:E11)&lt;6,"n.a.",SUM(E6:E11))</x:f>
        <x:v>7153.6402</x:v>
      </x:c>
      <x:c r="F12" s="31" t="n">
        <x:f>IF(COUNT(D12:E12)&lt;2,"n.a.",E12-D12)</x:f>
        <x:v>-120.4439999999986</x:v>
      </x:c>
      <x:c r="G12" s="32" t="n">
        <x:f>IF(OR(COUNT(D12:E12)&lt;2,D12&lt;=0),"n.a.",E12/D12-1)</x:f>
        <x:v>-0.01655796065709536</x:v>
      </x:c>
      <x:c r="H12" s="32" t="n">
        <x:f>IF(OR(COUNT(C12,E12)&lt;2,C12&lt;=0),"n.a.",E12/C12-1)</x:f>
        <x:v>0.7164987921277799</x:v>
      </x:c>
      <x:c r="I12" s="30"/>
    </x:row>
    <x:row r="13" ht="25" customHeight="1">
      <x:c r="A13" s="2"/>
      <x:c r="B13" s="3"/>
      <x:c r="C13" s="3"/>
      <x:c r="D13" s="3"/>
      <x:c r="E13" s="3"/>
      <x:c r="F13" s="3"/>
      <x:c r="G13" s="3"/>
      <x:c r="H13" s="3"/>
      <x:c r="I13" s="3"/>
    </x:row>
    <x:row r="14" ht="25" customHeight="1">
      <x:c r="A14" s="2"/>
      <x:c r="B14" s="3"/>
      <x:c r="C14" s="3"/>
      <x:c r="D14" s="3"/>
      <x:c r="E14" s="3"/>
      <x:c r="F14" s="3"/>
      <x:c r="G14" s="3"/>
      <x:c r="H14" s="3"/>
      <x:c r="I14" s="3"/>
    </x:row>
    <x:row r="15" ht="25" customHeight="1">
      <x:c r="A15" s="2"/>
      <x:c r="B15" s="3"/>
      <x:c r="C15" s="3"/>
      <x:c r="D15" s="3"/>
      <x:c r="E15" s="3"/>
      <x:c r="F15" s="3"/>
      <x:c r="G15" s="3"/>
      <x:c r="H15" s="3"/>
      <x:c r="I15" s="3"/>
    </x:row>
    <x:row r="16" ht="34" customHeight="1">
      <x:c r="A16" s="12" t="str">
        <x:v>شرکت</x:v>
      </x:c>
      <x:c r="B16" s="12" t="str">
        <x:v>مقایسه</x:v>
      </x:c>
      <x:c r="C16" s="12" t="str">
        <x:v>گروه درآمد</x:v>
      </x:c>
      <x:c r="D16" s="12" t="str">
        <x:v>مهر؛ میلیارد تومان</x:v>
      </x:c>
      <x:c r="E16" s="12" t="str">
        <x:v>مبنای مقایسه</x:v>
      </x:c>
      <x:c r="F16" s="12" t="str">
        <x:v>تغییر مبلغ</x:v>
      </x:c>
      <x:c r="G16" s="12" t="str">
        <x:v>رشد گروه</x:v>
      </x:c>
      <x:c r="H16" s="12" t="str">
        <x:v>سهم در تغییر خالص</x:v>
      </x:c>
      <x:c r="I16" s="3"/>
    </x:row>
    <x:row r="17" ht="42" customHeight="1">
      <x:c r="A17" s="2" t="str">
        <x:v>آسان پرداخت پرشین</x:v>
      </x:c>
      <x:c r="B17" s="3" t="str">
        <x:v>ماهانه</x:v>
      </x:c>
      <x:c r="C17" s="17" t="str">
        <x:v>کارمزد مستقل شاپرک</x:v>
      </x:c>
      <x:c r="D17" s="20" t="n">
        <x:f>IF(COUNT('داده‌ها'!D85)&lt;1,"n.a.",SUM('داده‌ها'!D85)/'داده‌ها'!$K$5)</x:f>
        <x:v>98.0987</x:v>
      </x:c>
      <x:c r="E17" s="20" t="n">
        <x:f>IF(COUNT('داده‌ها'!D137)&lt;1,"n.a.",SUM('داده‌ها'!D137)/'داده‌ها'!$K$5)</x:f>
        <x:v>87.7178</x:v>
      </x:c>
      <x:c r="F17" s="18" t="n">
        <x:f>IF(COUNT(D17:E17)&lt;2,"n.a.",D17-E17)</x:f>
        <x:v>10.380899999999997</x:v>
      </x:c>
      <x:c r="G17" s="19" t="n">
        <x:f>IF(OR(COUNT(D17:E17)&lt;2,E17&lt;=0),"n.a.",D17/E17-1)</x:f>
        <x:v>0.11834428132032482</x:v>
      </x:c>
      <x:c r="H17" s="19" t="n">
        <x:f>IF(OR(F17="n.a.",E6-D6=0),"n.a.",F17/(E6-D6))</x:f>
        <x:v>-0.10311216796886616</x:v>
      </x:c>
      <x:c r="I17" s="3"/>
    </x:row>
    <x:row r="18" ht="42" customHeight="1">
      <x:c r="A18" s="2" t="str">
        <x:v>آسان پرداخت پرشین</x:v>
      </x:c>
      <x:c r="B18" s="3" t="str">
        <x:v>ماهانه</x:v>
      </x:c>
      <x:c r="C18" s="17" t="str">
        <x:v>سایر درآمدها</x:v>
      </x:c>
      <x:c r="D18" s="20" t="n">
        <x:f>IF(COUNT('داده‌ها'!D82)&lt;1,"n.a.",SUM('داده‌ها'!D82)/'داده‌ها'!$K$5)</x:f>
        <x:v>17.7529</x:v>
      </x:c>
      <x:c r="E18" s="20" t="n">
        <x:f>IF(COUNT('داده‌ها'!D140)&lt;1,"n.a.",SUM('داده‌ها'!D140)/'داده‌ها'!$K$5)</x:f>
        <x:v>40.0424</x:v>
      </x:c>
      <x:c r="F18" s="18" t="n">
        <x:f>IF(COUNT(D18:E18)&lt;2,"n.a.",D18-E18)</x:f>
        <x:v>-22.2895</x:v>
      </x:c>
      <x:c r="G18" s="19" t="n">
        <x:f>IF(OR(COUNT(D18:E18)&lt;2,E18&lt;=0),"n.a.",D18/E18-1)</x:f>
        <x:v>-0.556647453699079</x:v>
      </x:c>
      <x:c r="H18" s="19" t="n">
        <x:f>IF(OR(F18="n.a.",E6-D6=0),"n.a.",F18/(E6-D6))</x:f>
        <x:v>0.22139878699747065</x:v>
      </x:c>
      <x:c r="I18" s="3"/>
    </x:row>
    <x:row r="19" ht="42" customHeight="1">
      <x:c r="A19" s="2" t="str">
        <x:v>آسان پرداخت پرشین</x:v>
      </x:c>
      <x:c r="B19" s="3" t="str">
        <x:v>ماهانه</x:v>
      </x:c>
      <x:c r="C19" s="17" t="str">
        <x:v>خدمات و پشتیبانی پایانه فروش</x:v>
      </x:c>
      <x:c r="D19" s="20" t="n">
        <x:f>IF(COUNT('داده‌ها'!D84)&lt;1,"n.a.",SUM('داده‌ها'!D84)/'داده‌ها'!$K$5)</x:f>
        <x:v>10</x:v>
      </x:c>
      <x:c r="E19" s="20" t="n">
        <x:f>IF(COUNT('داده‌ها'!D138)&lt;1,"n.a.",SUM('داده‌ها'!D138)/'داده‌ها'!$K$5)</x:f>
        <x:v>13.1715</x:v>
      </x:c>
      <x:c r="F19" s="18" t="n">
        <x:f>IF(COUNT(D19:E19)&lt;2,"n.a.",D19-E19)</x:f>
        <x:v>-3.1715</x:v>
      </x:c>
      <x:c r="G19" s="19" t="n">
        <x:f>IF(OR(COUNT(D19:E19)&lt;2,E19&lt;=0),"n.a.",D19/E19-1)</x:f>
        <x:v>-0.24078502828075765</x:v>
      </x:c>
      <x:c r="H19" s="19" t="n">
        <x:f>IF(OR(F19="n.a.",E6-D6=0),"n.a.",F19/(E6-D6))</x:f>
        <x:v>0.03150210874907369</x:v>
      </x:c>
      <x:c r="I19" s="3"/>
    </x:row>
    <x:row r="20" ht="42" customHeight="1">
      <x:c r="A20" s="2" t="str">
        <x:v>آسان پرداخت پرشین</x:v>
      </x:c>
      <x:c r="B20" s="3" t="str">
        <x:v>ماهانه</x:v>
      </x:c>
      <x:c r="C20" s="17" t="str">
        <x:v>فروش شارژ، پین و اعتبار</x:v>
      </x:c>
      <x:c r="D20" s="20" t="n">
        <x:f>IF(COUNT('داده‌ها'!D83)&lt;1,"n.a.",SUM('داده‌ها'!D83)/'داده‌ها'!$K$5)</x:f>
        <x:v>1825.242</x:v>
      </x:c>
      <x:c r="E20" s="20" t="n">
        <x:f>IF(COUNT('داده‌ها'!D139)&lt;1,"n.a.",SUM('داده‌ها'!D139)/'داده‌ها'!$K$5)</x:f>
        <x:v>1910.8377</x:v>
      </x:c>
      <x:c r="F20" s="18" t="n">
        <x:f>IF(COUNT(D20:E20)&lt;2,"n.a.",D20-E20)</x:f>
        <x:v>-85.59570000000008</x:v>
      </x:c>
      <x:c r="G20" s="19" t="n">
        <x:f>IF(OR(COUNT(D20:E20)&lt;2,E20&lt;=0),"n.a.",D20/E20-1)</x:f>
        <x:v>-0.044794856203643096</x:v>
      </x:c>
      <x:c r="H20" s="19" t="n">
        <x:f>IF(OR(F20="n.a.",E6-D6=0),"n.a.",F20/(E6-D6))</x:f>
        <x:v>0.8502112722223206</x:v>
      </x:c>
      <x:c r="I20" s="3"/>
    </x:row>
    <x:row r="21" ht="42" customHeight="1">
      <x:c r="A21" s="2" t="str">
        <x:v>به پرداخت ملت</x:v>
      </x:c>
      <x:c r="B21" s="3" t="str">
        <x:v>ماهانه</x:v>
      </x:c>
      <x:c r="C21" s="17" t="str">
        <x:v>قراردادهای بانکی</x:v>
      </x:c>
      <x:c r="D21" s="20" t="n">
        <x:f>IF(COUNT('داده‌ها'!D92)&lt;1,"n.a.",SUM('داده‌ها'!D92)/'داده‌ها'!$K$5)</x:f>
        <x:v>329.4166</x:v>
      </x:c>
      <x:c r="E21" s="20" t="n">
        <x:f>IF(COUNT('داده‌ها'!D142)&lt;1,"n.a.",SUM('داده‌ها'!D142)/'داده‌ها'!$K$5)</x:f>
        <x:v>391.3516</x:v>
      </x:c>
      <x:c r="F21" s="18" t="n">
        <x:f>IF(COUNT(D21:E21)&lt;2,"n.a.",D21-E21)</x:f>
        <x:v>-61.935</x:v>
      </x:c>
      <x:c r="G21" s="19" t="n">
        <x:f>IF(OR(COUNT(D21:E21)&lt;2,E21&lt;=0),"n.a.",D21/E21-1)</x:f>
        <x:v>-0.1582592226529801</x:v>
      </x:c>
      <x:c r="H21" s="19" t="n">
        <x:f>IF(OR(F21="n.a.",E7-D7=0),"n.a.",F21/(E7-D7))</x:f>
        <x:v>1.8484362828926801</x:v>
      </x:c>
      <x:c r="I21" s="3"/>
    </x:row>
    <x:row r="22" ht="42" customHeight="1">
      <x:c r="A22" s="2" t="str">
        <x:v>به پرداخت ملت</x:v>
      </x:c>
      <x:c r="B22" s="3" t="str">
        <x:v>ماهانه</x:v>
      </x:c>
      <x:c r="C22" s="17" t="str">
        <x:v>کارمزد مستقل شاپرک</x:v>
      </x:c>
      <x:c r="D22" s="20" t="n">
        <x:f>IF(COUNT('داده‌ها'!D93)&lt;1,"n.a.",SUM('داده‌ها'!D93)/'داده‌ها'!$K$5)</x:f>
        <x:v>492.4671</x:v>
      </x:c>
      <x:c r="E22" s="20" t="n">
        <x:f>IF(COUNT('داده‌ها'!D141)&lt;1,"n.a.",SUM('داده‌ها'!D141)/'داده‌ها'!$K$5)</x:f>
        <x:v>472.2577</x:v>
      </x:c>
      <x:c r="F22" s="18" t="n">
        <x:f>IF(COUNT(D22:E22)&lt;2,"n.a.",D22-E22)</x:f>
        <x:v>20.209400000000016</x:v>
      </x:c>
      <x:c r="G22" s="19" t="n">
        <x:f>IF(OR(COUNT(D22:E22)&lt;2,E22&lt;=0),"n.a.",D22/E22-1)</x:f>
        <x:v>0.04279316144554124</x:v>
      </x:c>
      <x:c r="H22" s="19" t="n">
        <x:f>IF(OR(F22="n.a.",E7-D7=0),"n.a.",F22/(E7-D7))</x:f>
        <x:v>-0.6031450426332665</x:v>
      </x:c>
      <x:c r="I22" s="3"/>
    </x:row>
    <x:row r="23" ht="42" customHeight="1">
      <x:c r="A23" s="2" t="str">
        <x:v>به پرداخت ملت</x:v>
      </x:c>
      <x:c r="B23" s="3" t="str">
        <x:v>ماهانه</x:v>
      </x:c>
      <x:c r="C23" s="17" t="str">
        <x:v>سایر درآمدها</x:v>
      </x:c>
      <x:c r="D23" s="20" t="n">
        <x:f>IF(COUNT('داده‌ها'!D91)&lt;1,"n.a.",SUM('داده‌ها'!D91)/'داده‌ها'!$K$5)</x:f>
        <x:v>37.6865</x:v>
      </x:c>
      <x:c r="E23" s="20" t="n">
        <x:f>IF(COUNT('داده‌ها'!D143)&lt;1,"n.a.",SUM('داده‌ها'!D143)/'داده‌ها'!$K$5)</x:f>
        <x:v>32.5859</x:v>
      </x:c>
      <x:c r="F23" s="18" t="n">
        <x:f>IF(COUNT(D23:E23)&lt;2,"n.a.",D23-E23)</x:f>
        <x:v>5.1006</x:v>
      </x:c>
      <x:c r="G23" s="19" t="n">
        <x:f>IF(OR(COUNT(D23:E23)&lt;2,E23&lt;=0),"n.a.",D23/E23-1)</x:f>
        <x:v>0.1565278233837335</x:v>
      </x:c>
      <x:c r="H23" s="19" t="n">
        <x:f>IF(OR(F23="n.a.",E7-D7=0),"n.a.",F23/(E7-D7))</x:f>
        <x:v>-0.15222627116367812</x:v>
      </x:c>
      <x:c r="I23" s="3"/>
    </x:row>
    <x:row r="24" ht="42" customHeight="1">
      <x:c r="A24" s="2" t="str">
        <x:v>به پرداخت ملت</x:v>
      </x:c>
      <x:c r="B24" s="3" t="str">
        <x:v>ماهانه</x:v>
      </x:c>
      <x:c r="C24" s="17" t="str">
        <x:v>فروش شارژ، پین و اعتبار</x:v>
      </x:c>
      <x:c r="D24" s="20" t="n">
        <x:f>IF(COUNT('داده‌ها'!D90)&lt;1,"n.a.",SUM('داده‌ها'!D90)/'داده‌ها'!$K$5)</x:f>
        <x:v>463.619</x:v>
      </x:c>
      <x:c r="E24" s="20" t="n">
        <x:f>IF(COUNT('داده‌ها'!D144)&lt;1,"n.a.",SUM('داده‌ها'!D144)/'داده‌ها'!$K$5)</x:f>
        <x:v>460.5007</x:v>
      </x:c>
      <x:c r="F24" s="18" t="n">
        <x:f>IF(COUNT(D24:E24)&lt;2,"n.a.",D24-E24)</x:f>
        <x:v>3.1183000000000334</x:v>
      </x:c>
      <x:c r="G24" s="19" t="n">
        <x:f>IF(OR(COUNT(D24:E24)&lt;2,E24&lt;=0),"n.a.",D24/E24-1)</x:f>
        <x:v>0.0067715423668195385</x:v>
      </x:c>
      <x:c r="H24" s="19" t="n">
        <x:f>IF(OR(F24="n.a.",E7-D7=0),"n.a.",F24/(E7-D7))</x:f>
        <x:v>-0.09306496909573433</x:v>
      </x:c>
      <x:c r="I24" s="3"/>
    </x:row>
    <x:row r="25" ht="42" customHeight="1">
      <x:c r="A25" s="2" t="str">
        <x:v>تجارت الکترونیک پارسیان</x:v>
      </x:c>
      <x:c r="B25" s="3" t="str">
        <x:v>ماهانه</x:v>
      </x:c>
      <x:c r="C25" s="17" t="str">
        <x:v>آبونمان کارت اعتباری</x:v>
      </x:c>
      <x:c r="D25" s="20" t="n">
        <x:f>IF(COUNT('داده‌ها'!D114)&lt;1,"n.a.",SUM('داده‌ها'!D114)/'داده‌ها'!$K$5)</x:f>
        <x:v>9.8949</x:v>
      </x:c>
      <x:c r="E25" s="20" t="n">
        <x:f>IF(COUNT('داده‌ها'!D146)&lt;1,"n.a.",SUM('داده‌ها'!D146)/'داده‌ها'!$K$5)</x:f>
        <x:v>10.6457</x:v>
      </x:c>
      <x:c r="F25" s="18" t="n">
        <x:f>IF(COUNT(D25:E25)&lt;2,"n.a.",D25-E25)</x:f>
        <x:v>-0.7507999999999999</x:v>
      </x:c>
      <x:c r="G25" s="19" t="n">
        <x:f>IF(OR(COUNT(D25:E25)&lt;2,E25&lt;=0),"n.a.",D25/E25-1)</x:f>
        <x:v>-0.07052612792019308</x:v>
      </x:c>
      <x:c r="H25" s="19" t="n">
        <x:f>IF(OR(F25="n.a.",E8-D8=0),"n.a.",F25/(E8-D8))</x:f>
        <x:v>0.04730879257980345</x:v>
      </x:c>
      <x:c r="I25" s="3"/>
    </x:row>
    <x:row r="26" ht="42" customHeight="1">
      <x:c r="A26" s="2" t="str">
        <x:v>تجارت الکترونیک پارسیان</x:v>
      </x:c>
      <x:c r="B26" s="3" t="str">
        <x:v>ماهانه</x:v>
      </x:c>
      <x:c r="C26" s="17" t="str">
        <x:v>اجاره و کارمزد ترکیبی</x:v>
      </x:c>
      <x:c r="D26" s="20" t="n">
        <x:f>IF(COUNT('داده‌ها'!D113)&lt;1,"n.a.",SUM('داده‌ها'!D113)/'داده‌ها'!$K$5)</x:f>
        <x:v>469.3113</x:v>
      </x:c>
      <x:c r="E26" s="20" t="n">
        <x:f>IF(COUNT('داده‌ها'!D147)&lt;1,"n.a.",SUM('داده‌ها'!D147)/'داده‌ها'!$K$5)</x:f>
        <x:v>447.8423</x:v>
      </x:c>
      <x:c r="F26" s="18" t="n">
        <x:f>IF(COUNT(D26:E26)&lt;2,"n.a.",D26-E26)</x:f>
        <x:v>21.468999999999994</x:v>
      </x:c>
      <x:c r="G26" s="19" t="n">
        <x:f>IF(OR(COUNT(D26:E26)&lt;2,E26&lt;=0),"n.a.",D26/E26-1)</x:f>
        <x:v>0.04793874986797797</x:v>
      </x:c>
      <x:c r="H26" s="19" t="n">
        <x:f>IF(OR(F26="n.a.",E8-D8=0),"n.a.",F26/(E8-D8))</x:f>
        <x:v>-1.3527869844110283</x:v>
      </x:c>
      <x:c r="I26" s="3"/>
    </x:row>
    <x:row r="27" ht="42" customHeight="1">
      <x:c r="A27" s="2" t="str">
        <x:v>تجارت الکترونیک پارسیان</x:v>
      </x:c>
      <x:c r="B27" s="3" t="str">
        <x:v>ماهانه</x:v>
      </x:c>
      <x:c r="C27" s="17" t="str">
        <x:v>فروش شارژ، پین و اعتبار</x:v>
      </x:c>
      <x:c r="D27" s="20" t="n">
        <x:f>IF(COUNT('داده‌ها'!D115)&lt;1,"n.a.",SUM('داده‌ها'!D115)/'داده‌ها'!$K$5)</x:f>
        <x:v>771.9805</x:v>
      </x:c>
      <x:c r="E27" s="20" t="n">
        <x:f>IF(COUNT('داده‌ها'!D145)&lt;1,"n.a.",SUM('داده‌ها'!D145)/'داده‌ها'!$K$5)</x:f>
        <x:v>808.5689</x:v>
      </x:c>
      <x:c r="F27" s="18" t="n">
        <x:f>IF(COUNT(D27:E27)&lt;2,"n.a.",D27-E27)</x:f>
        <x:v>-36.58839999999998</x:v>
      </x:c>
      <x:c r="G27" s="19" t="n">
        <x:f>IF(OR(COUNT(D27:E27)&lt;2,E27&lt;=0),"n.a.",D27/E27-1)</x:f>
        <x:v>-0.04525081288681765</x:v>
      </x:c>
      <x:c r="H27" s="19" t="n">
        <x:f>IF(OR(F27="n.a.",E8-D8=0),"n.a.",F27/(E8-D8))</x:f>
        <x:v>2.3054781918312197</x:v>
      </x:c>
      <x:c r="I27" s="3"/>
    </x:row>
    <x:row r="28" ht="42" customHeight="1">
      <x:c r="A28" s="2" t="str">
        <x:v>پرداخت الکترونیک سامان</x:v>
      </x:c>
      <x:c r="B28" s="3" t="str">
        <x:v>ماهانه</x:v>
      </x:c>
      <x:c r="C28" s="17" t="str">
        <x:v>فعالیت اینترنتی</x:v>
      </x:c>
      <x:c r="D28" s="20" t="n">
        <x:f>IF(COUNT('داده‌ها'!D120)&lt;1,"n.a.",SUM('داده‌ها'!D120)/'داده‌ها'!$K$5)</x:f>
        <x:v>77.0984</x:v>
      </x:c>
      <x:c r="E28" s="20" t="n">
        <x:f>IF(COUNT('داده‌ها'!D151)&lt;1,"n.a.",SUM('داده‌ها'!D151)/'داده‌ها'!$K$5)</x:f>
        <x:v>74.4287</x:v>
      </x:c>
      <x:c r="F28" s="18" t="n">
        <x:f>IF(COUNT(D28:E28)&lt;2,"n.a.",D28-E28)</x:f>
        <x:v>2.6696999999999917</x:v>
      </x:c>
      <x:c r="G28" s="19" t="n">
        <x:f>IF(OR(COUNT(D28:E28)&lt;2,E28&lt;=0),"n.a.",D28/E28-1)</x:f>
        <x:v>0.03586922786505742</x:v>
      </x:c>
      <x:c r="H28" s="19" t="n">
        <x:f>IF(OR(F28="n.a.",E9-D9=0),"n.a.",F28/(E9-D9))</x:f>
        <x:v>-0.07330192253834361</x:v>
      </x:c>
      <x:c r="I28" s="3"/>
    </x:row>
    <x:row r="29" ht="42" customHeight="1">
      <x:c r="A29" s="2" t="str">
        <x:v>پرداخت الکترونیک سامان</x:v>
      </x:c>
      <x:c r="B29" s="3" t="str">
        <x:v>ماهانه</x:v>
      </x:c>
      <x:c r="C29" s="17" t="str">
        <x:v>سایر درآمدها</x:v>
      </x:c>
      <x:c r="D29" s="20" t="n">
        <x:f>IF(COUNT('داده‌ها'!D122)&lt;1,"n.a.",SUM('داده‌ها'!D122)/'داده‌ها'!$K$5)</x:f>
        <x:v>2.422</x:v>
      </x:c>
      <x:c r="E29" s="20" t="n">
        <x:f>IF(COUNT('داده‌ها'!D149)&lt;1,"n.a.",SUM('داده‌ها'!D149)/'داده‌ها'!$K$5)</x:f>
        <x:v>36.1596</x:v>
      </x:c>
      <x:c r="F29" s="18" t="n">
        <x:f>IF(COUNT(D29:E29)&lt;2,"n.a.",D29-E29)</x:f>
        <x:v>-33.7376</x:v>
      </x:c>
      <x:c r="G29" s="19" t="n">
        <x:f>IF(OR(COUNT(D29:E29)&lt;2,E29&lt;=0),"n.a.",D29/E29-1)</x:f>
        <x:v>-0.9330191705660461</x:v>
      </x:c>
      <x:c r="H29" s="19" t="n">
        <x:f>IF(OR(F29="n.a.",E9-D9=0),"n.a.",F29/(E9-D9))</x:f>
        <x:v>0.926332899512915</x:v>
      </x:c>
      <x:c r="I29" s="3"/>
    </x:row>
    <x:row r="30" ht="42" customHeight="1">
      <x:c r="A30" s="2" t="str">
        <x:v>پرداخت الکترونیک سامان</x:v>
      </x:c>
      <x:c r="B30" s="3" t="str">
        <x:v>ماهانه</x:v>
      </x:c>
      <x:c r="C30" s="17" t="str">
        <x:v>خدمات کارتخوان و سایر کارمزد POS، تجمیع‌شده</x:v>
      </x:c>
      <x:c r="D30" s="20" t="n">
        <x:f>IF(COUNT('داده‌ها'!D119,'داده‌ها'!D121)&lt;2,"n.a.",SUM('داده‌ها'!D119,'داده‌ها'!D121)/'داده‌ها'!$K$5)</x:f>
        <x:v>474.0777</x:v>
      </x:c>
      <x:c r="E30" s="20" t="n">
        <x:f>IF(COUNT('داده‌ها'!D150,'داده‌ها'!D152)&lt;2,"n.a.",SUM('داده‌ها'!D150,'داده‌ها'!D152)/'داده‌ها'!$K$5)</x:f>
        <x:v>454.0598</x:v>
      </x:c>
      <x:c r="F30" s="18" t="n">
        <x:f>IF(COUNT(D30:E30)&lt;2,"n.a.",D30-E30)</x:f>
        <x:v>20.017899999999997</x:v>
      </x:c>
      <x:c r="G30" s="19" t="n">
        <x:f>IF(OR(COUNT(D30:E30)&lt;2,E30&lt;=0),"n.a.",D30/E30-1)</x:f>
        <x:v>0.044086483762711515</x:v>
      </x:c>
      <x:c r="H30" s="19" t="n">
        <x:f>IF(OR(F30="n.a.",E9-D9=0),"n.a.",F30/(E9-D9))</x:f>
        <x:v>-0.5496312526427363</x:v>
      </x:c>
      <x:c r="I30" s="3"/>
    </x:row>
    <x:row r="31" ht="42" customHeight="1">
      <x:c r="A31" s="2" t="str">
        <x:v>پرداخت الکترونیک سامان</x:v>
      </x:c>
      <x:c r="B31" s="3" t="str">
        <x:v>ماهانه</x:v>
      </x:c>
      <x:c r="C31" s="17" t="str">
        <x:v>فروش شارژ، پین و اعتبار</x:v>
      </x:c>
      <x:c r="D31" s="20" t="n">
        <x:f>IF(COUNT('داده‌ها'!D123)&lt;1,"n.a.",SUM('داده‌ها'!D123)/'داده‌ها'!$K$5)</x:f>
        <x:v>458.6537</x:v>
      </x:c>
      <x:c r="E31" s="20" t="n">
        <x:f>IF(COUNT('داده‌ها'!D148)&lt;1,"n.a.",SUM('داده‌ها'!D148)/'داده‌ها'!$K$5)</x:f>
        <x:v>484.0243</x:v>
      </x:c>
      <x:c r="F31" s="18" t="n">
        <x:f>IF(COUNT(D31:E31)&lt;2,"n.a.",D31-E31)</x:f>
        <x:v>-25.370599999999968</x:v>
      </x:c>
      <x:c r="G31" s="19" t="n">
        <x:f>IF(OR(COUNT(D31:E31)&lt;2,E31&lt;=0),"n.a.",D31/E31-1)</x:f>
        <x:v>-0.05241596341340704</x:v>
      </x:c>
      <x:c r="H31" s="19" t="n">
        <x:f>IF(OR(F31="n.a.",E9-D9=0),"n.a.",F31/(E9-D9))</x:f>
        <x:v>0.6966002756681664</x:v>
      </x:c>
      <x:c r="I31" s="3"/>
    </x:row>
    <x:row r="32" ht="42" customHeight="1">
      <x:c r="A32" s="2" t="str">
        <x:v>پرداخت الکترونیک پاسارگاد</x:v>
      </x:c>
      <x:c r="B32" s="3" t="str">
        <x:v>ماهانه</x:v>
      </x:c>
      <x:c r="C32" s="17" t="str">
        <x:v>قراردادهای بانکی</x:v>
      </x:c>
      <x:c r="D32" s="20" t="n">
        <x:f>IF(COUNT('داده‌ها'!D101)&lt;1,"n.a.",SUM('داده‌ها'!D101)/'داده‌ها'!$K$5)</x:f>
        <x:v>403.1511</x:v>
      </x:c>
      <x:c r="E32" s="20" t="n">
        <x:f>IF(COUNT('داده‌ها'!D155)&lt;1,"n.a.",SUM('داده‌ها'!D155)/'داده‌ها'!$K$5)</x:f>
        <x:v>386.1295</x:v>
      </x:c>
      <x:c r="F32" s="18" t="n">
        <x:f>IF(COUNT(D32:E32)&lt;2,"n.a.",D32-E32)</x:f>
        <x:v>17.021599999999978</x:v>
      </x:c>
      <x:c r="G32" s="19" t="n">
        <x:f>IF(OR(COUNT(D32:E32)&lt;2,E32&lt;=0),"n.a.",D32/E32-1)</x:f>
        <x:v>0.04408261995004259</x:v>
      </x:c>
      <x:c r="H32" s="19" t="n">
        <x:f>IF(OR(F32="n.a.",E10-D10=0),"n.a.",F32/(E10-D10))</x:f>
        <x:v>0.8285879793018444</x:v>
      </x:c>
      <x:c r="I32" s="3"/>
    </x:row>
    <x:row r="33" ht="42" customHeight="1">
      <x:c r="A33" s="2" t="str">
        <x:v>پرداخت الکترونیک پاسارگاد</x:v>
      </x:c>
      <x:c r="B33" s="3" t="str">
        <x:v>ماهانه</x:v>
      </x:c>
      <x:c r="C33" s="17" t="str">
        <x:v>فروش کارت و خدمات آن</x:v>
      </x:c>
      <x:c r="D33" s="20" t="n">
        <x:f>IF(COUNT('داده‌ها'!D102)&lt;1,"n.a.",SUM('داده‌ها'!D102)/'داده‌ها'!$K$5)</x:f>
        <x:v>6.6534</x:v>
      </x:c>
      <x:c r="E33" s="20" t="n">
        <x:f>IF(COUNT('داده‌ها'!D154)&lt;1,"n.a.",SUM('داده‌ها'!D154)/'داده‌ها'!$K$5)</x:f>
        <x:v>3.4877</x:v>
      </x:c>
      <x:c r="F33" s="18" t="n">
        <x:f>IF(COUNT(D33:E33)&lt;2,"n.a.",D33-E33)</x:f>
        <x:v>3.1657000000000006</x:v>
      </x:c>
      <x:c r="G33" s="19" t="n">
        <x:f>IF(OR(COUNT(D33:E33)&lt;2,E33&lt;=0),"n.a.",D33/E33-1)</x:f>
        <x:v>0.9076755454884311</x:v>
      </x:c>
      <x:c r="H33" s="19" t="n">
        <x:f>IF(OR(F33="n.a.",E10-D10=0),"n.a.",F33/(E10-D10))</x:f>
        <x:v>0.15410190382078373</x:v>
      </x:c>
      <x:c r="I33" s="3"/>
    </x:row>
    <x:row r="34" ht="42" customHeight="1">
      <x:c r="A34" s="2" t="str">
        <x:v>پرداخت الکترونیک پاسارگاد</x:v>
      </x:c>
      <x:c r="B34" s="3" t="str">
        <x:v>ماهانه</x:v>
      </x:c>
      <x:c r="C34" s="17" t="str">
        <x:v>کارمزد مستقل شاپرک</x:v>
      </x:c>
      <x:c r="D34" s="20" t="n">
        <x:f>IF(COUNT('داده‌ها'!D100)&lt;1,"n.a.",SUM('داده‌ها'!D100)/'داده‌ها'!$K$5)</x:f>
        <x:v>112.5948</x:v>
      </x:c>
      <x:c r="E34" s="20" t="n">
        <x:f>IF(COUNT('داده‌ها'!D156)&lt;1,"n.a.",SUM('داده‌ها'!D156)/'داده‌ها'!$K$5)</x:f>
        <x:v>108.8667</x:v>
      </x:c>
      <x:c r="F34" s="18" t="n">
        <x:f>IF(COUNT(D34:E34)&lt;2,"n.a.",D34-E34)</x:f>
        <x:v>3.728100000000012</x:v>
      </x:c>
      <x:c r="G34" s="19" t="n">
        <x:f>IF(OR(COUNT(D34:E34)&lt;2,E34&lt;=0),"n.a.",D34/E34-1)</x:f>
        <x:v>0.03424463127843502</x:v>
      </x:c>
      <x:c r="H34" s="19" t="n">
        <x:f>IF(OR(F34="n.a.",E10-D10=0),"n.a.",F34/(E10-D10))</x:f>
        <x:v>0.18147875908464656</x:v>
      </x:c>
      <x:c r="I34" s="3"/>
    </x:row>
    <x:row r="35" ht="42" customHeight="1">
      <x:c r="A35" s="2" t="str">
        <x:v>پرداخت الکترونیک پاسارگاد</x:v>
      </x:c>
      <x:c r="B35" s="3" t="str">
        <x:v>ماهانه</x:v>
      </x:c>
      <x:c r="C35" s="17" t="str">
        <x:v>سایر درآمدها</x:v>
      </x:c>
      <x:c r="D35" s="20" t="n">
        <x:f>IF(COUNT('داده‌ها'!D103)&lt;1,"n.a.",SUM('داده‌ها'!D103)/'داده‌ها'!$K$5)</x:f>
        <x:v>0.5991</x:v>
      </x:c>
      <x:c r="E35" s="20" t="n">
        <x:f>IF(COUNT('داده‌ها'!D153)&lt;1,"n.a.",SUM('داده‌ها'!D153)/'داده‌ها'!$K$5)</x:f>
        <x:v>5.875</x:v>
      </x:c>
      <x:c r="F35" s="18" t="n">
        <x:f>IF(COUNT(D35:E35)&lt;2,"n.a.",D35-E35)</x:f>
        <x:v>-5.2759</x:v>
      </x:c>
      <x:c r="G35" s="19" t="n">
        <x:f>IF(OR(COUNT(D35:E35)&lt;2,E35&lt;=0),"n.a.",D35/E35-1)</x:f>
        <x:v>-0.8980255319148936</x:v>
      </x:c>
      <x:c r="H35" s="19" t="n">
        <x:f>IF(OR(F35="n.a.",E10-D10=0),"n.a.",F35/(E10-D10))</x:f>
        <x:v>-0.25682352540293546</x:v>
      </x:c>
      <x:c r="I35" s="3"/>
    </x:row>
    <x:row r="36" ht="42" customHeight="1">
      <x:c r="A36" s="2" t="str">
        <x:v>پرداخت الکترونیک پاسارگاد</x:v>
      </x:c>
      <x:c r="B36" s="3" t="str">
        <x:v>ماهانه</x:v>
      </x:c>
      <x:c r="C36" s="17" t="str">
        <x:v>خدمات و پشتیبانی پایانه فروش</x:v>
      </x:c>
      <x:c r="D36" s="20" t="n">
        <x:f>IF(COUNT('داده‌ها'!D99)&lt;1,"n.a.",SUM('داده‌ها'!D99)/'داده‌ها'!$K$5)</x:f>
        <x:v>1.9</x:v>
      </x:c>
      <x:c r="E36" s="20" t="n">
        <x:f>IF(COUNT('داده‌ها'!D157)&lt;1,"n.a.",SUM('داده‌ها'!D157)/'داده‌ها'!$K$5)</x:f>
        <x:v>2.5454</x:v>
      </x:c>
      <x:c r="F36" s="18" t="n">
        <x:f>IF(COUNT(D36:E36)&lt;2,"n.a.",D36-E36)</x:f>
        <x:v>-0.6454</x:v>
      </x:c>
      <x:c r="G36" s="19" t="n">
        <x:f>IF(OR(COUNT(D36:E36)&lt;2,E36&lt;=0),"n.a.",D36/E36-1)</x:f>
        <x:v>-0.2535554333307143</x:v>
      </x:c>
      <x:c r="H36" s="19" t="n">
        <x:f>IF(OR(F36="n.a.",E10-D10=0),"n.a.",F36/(E10-D10))</x:f>
        <x:v>-0.03141718063175089</x:v>
      </x:c>
      <x:c r="I36" s="3"/>
    </x:row>
    <x:row r="37" ht="42" customHeight="1">
      <x:c r="A37" s="2" t="str">
        <x:v>پرداخت الکترونیک پاسارگاد</x:v>
      </x:c>
      <x:c r="B37" s="3" t="str">
        <x:v>ماهانه</x:v>
      </x:c>
      <x:c r="C37" s="17" t="str">
        <x:v>فروش شارژ، پین و اعتبار</x:v>
      </x:c>
      <x:c r="D37" s="20" t="n">
        <x:f>IF(COUNT('داده‌ها'!D98)&lt;1,"n.a.",SUM('داده‌ها'!D98)/'داده‌ها'!$K$5)</x:f>
        <x:v>535.374</x:v>
      </x:c>
      <x:c r="E37" s="20" t="n">
        <x:f>IF(COUNT('داده‌ها'!D158)&lt;1,"n.a.",SUM('داده‌ها'!D158)/'داده‌ها'!$K$5)</x:f>
        <x:v>532.8252</x:v>
      </x:c>
      <x:c r="F37" s="18" t="n">
        <x:f>IF(COUNT(D37:E37)&lt;2,"n.a.",D37-E37)</x:f>
        <x:v>2.5488000000000284</x:v>
      </x:c>
      <x:c r="G37" s="19" t="n">
        <x:f>IF(OR(COUNT(D37:E37)&lt;2,E37&lt;=0),"n.a.",D37/E37-1)</x:f>
        <x:v>0.004783557534441041</x:v>
      </x:c>
      <x:c r="H37" s="19" t="n">
        <x:f>IF(OR(F37="n.a.",E10-D10=0),"n.a.",F37/(E10-D10))</x:f>
        <x:v>0.1240720638274056</x:v>
      </x:c>
      <x:c r="I37" s="3"/>
    </x:row>
    <x:row r="38" ht="42" customHeight="1">
      <x:c r="A38" s="2" t="str">
        <x:v>کارت اعتباری ایران کیش</x:v>
      </x:c>
      <x:c r="B38" s="3" t="str">
        <x:v>ماهانه</x:v>
      </x:c>
      <x:c r="C38" s="17" t="str">
        <x:v>اجاره و کارمزد ترکیبی</x:v>
      </x:c>
      <x:c r="D38" s="20" t="n">
        <x:f>IF(COUNT('داده‌ها'!D133)&lt;1,"n.a.",SUM('داده‌ها'!D133)/'داده‌ها'!$K$5)</x:f>
        <x:v>260.632</x:v>
      </x:c>
      <x:c r="E38" s="20" t="n">
        <x:f>IF(COUNT('داده‌ها'!D160)&lt;1,"n.a.",SUM('داده‌ها'!D160)/'داده‌ها'!$K$5)</x:f>
        <x:v>210.3043</x:v>
      </x:c>
      <x:c r="F38" s="18" t="n">
        <x:f>IF(COUNT(D38:E38)&lt;2,"n.a.",D38-E38)</x:f>
        <x:v>50.32769999999999</x:v>
      </x:c>
      <x:c r="G38" s="19" t="n">
        <x:f>IF(OR(COUNT(D38:E38)&lt;2,E38&lt;=0),"n.a.",D38/E38-1)</x:f>
        <x:v>0.23930894422986126</x:v>
      </x:c>
      <x:c r="H38" s="19" t="n">
        <x:f>IF(OR(F38="n.a.",E11-D11=0),"n.a.",F38/(E11-D11))</x:f>
        <x:v>1.1064340110450608</x:v>
      </x:c>
      <x:c r="I38" s="3"/>
    </x:row>
    <x:row r="39" ht="42" customHeight="1">
      <x:c r="A39" s="2" t="str">
        <x:v>کارت اعتباری ایران کیش</x:v>
      </x:c>
      <x:c r="B39" s="3" t="str">
        <x:v>ماهانه</x:v>
      </x:c>
      <x:c r="C39" s="17" t="str">
        <x:v>فروش شارژ، پین و اعتبار</x:v>
      </x:c>
      <x:c r="D39" s="20" t="n">
        <x:f>IF(COUNT('داده‌ها'!D134)&lt;1,"n.a.",SUM('داده‌ها'!D134)/'داده‌ها'!$K$5)</x:f>
        <x:v>295.0145</x:v>
      </x:c>
      <x:c r="E39" s="20" t="n">
        <x:f>IF(COUNT('داده‌ها'!D159)&lt;1,"n.a.",SUM('داده‌ها'!D159)/'داده‌ها'!$K$5)</x:f>
        <x:v>299.8558</x:v>
      </x:c>
      <x:c r="F39" s="18" t="n">
        <x:f>IF(COUNT(D39:E39)&lt;2,"n.a.",D39-E39)</x:f>
        <x:v>-4.84129999999999</x:v>
      </x:c>
      <x:c r="G39" s="19" t="n">
        <x:f>IF(OR(COUNT(D39:E39)&lt;2,E39&lt;=0),"n.a.",D39/E39-1)</x:f>
        <x:v>-0.016145427235357723</x:v>
      </x:c>
      <x:c r="H39" s="19" t="n">
        <x:f>IF(OR(F39="n.a.",E11-D11=0),"n.a.",F39/(E11-D11))</x:f>
        <x:v>-0.10643401104505952</x:v>
      </x:c>
      <x:c r="I39" s="3"/>
    </x:row>
    <x:row r="40" ht="42" customHeight="1">
      <x:c r="A40" s="2" t="str">
        <x:v>آسان پرداخت پرشین</x:v>
      </x:c>
      <x:c r="B40" s="3" t="str">
        <x:v>سالانه</x:v>
      </x:c>
      <x:c r="C40" s="17" t="str">
        <x:v>کارمزد مستقل شاپرک</x:v>
      </x:c>
      <x:c r="D40" s="20" t="n">
        <x:f>IF(COUNT('داده‌ها'!D85)&lt;1,"n.a.",SUM('داده‌ها'!D85)/'داده‌ها'!$K$5)</x:f>
        <x:v>98.0987</x:v>
      </x:c>
      <x:c r="E40" s="20" t="n">
        <x:f>IF(COUNT('داده‌ها'!D87)&lt;1,"n.a.",SUM('داده‌ها'!D87)/'داده‌ها'!$K$5)</x:f>
        <x:v>57.1279</x:v>
      </x:c>
      <x:c r="F40" s="18" t="n">
        <x:f>IF(COUNT(D40:E40)&lt;2,"n.a.",D40-E40)</x:f>
        <x:v>40.9708</x:v>
      </x:c>
      <x:c r="G40" s="19" t="n">
        <x:f>IF(OR(COUNT(D40:E40)&lt;2,E40&lt;=0),"n.a.",D40/E40-1)</x:f>
        <x:v>0.7171767210067235</x:v>
      </x:c>
      <x:c r="H40" s="19" t="n">
        <x:f>IF(OR(F40="n.a.",E6-C6=0),"n.a.",F40/(E6-C6))</x:f>
        <x:v>0.05472461779668057</x:v>
      </x:c>
      <x:c r="I40" s="3"/>
    </x:row>
    <x:row r="41" ht="42" customHeight="1">
      <x:c r="A41" s="2" t="str">
        <x:v>آسان پرداخت پرشین</x:v>
      </x:c>
      <x:c r="B41" s="3" t="str">
        <x:v>سالانه</x:v>
      </x:c>
      <x:c r="C41" s="17" t="str">
        <x:v>سایر درآمدها</x:v>
      </x:c>
      <x:c r="D41" s="20" t="n">
        <x:f>IF(COUNT('داده‌ها'!D82)&lt;1,"n.a.",SUM('داده‌ها'!D82)/'داده‌ها'!$K$5)</x:f>
        <x:v>17.7529</x:v>
      </x:c>
      <x:c r="E41" s="20" t="n">
        <x:f>IF(COUNT('داده‌ها'!D88)&lt;1,"n.a.",SUM('داده‌ها'!D88)/'داده‌ها'!$K$5)</x:f>
        <x:v>4.41</x:v>
      </x:c>
      <x:c r="F41" s="18" t="n">
        <x:f>IF(COUNT(D41:E41)&lt;2,"n.a.",D41-E41)</x:f>
        <x:v>13.3429</x:v>
      </x:c>
      <x:c r="G41" s="19" t="n">
        <x:f>IF(OR(COUNT(D41:E41)&lt;2,E41&lt;=0),"n.a.",D41/E41-1)</x:f>
        <x:v>3.025600907029478</x:v>
      </x:c>
      <x:c r="H41" s="19" t="n">
        <x:f>IF(OR(F41="n.a.",E6-C6=0),"n.a.",F41/(E6-C6))</x:f>
        <x:v>0.017822085553597423</x:v>
      </x:c>
      <x:c r="I41" s="3"/>
    </x:row>
    <x:row r="42" ht="42" customHeight="1">
      <x:c r="A42" s="2" t="str">
        <x:v>آسان پرداخت پرشین</x:v>
      </x:c>
      <x:c r="B42" s="3" t="str">
        <x:v>سالانه</x:v>
      </x:c>
      <x:c r="C42" s="17" t="str">
        <x:v>خدمات و پشتیبانی پایانه فروش</x:v>
      </x:c>
      <x:c r="D42" s="20" t="n">
        <x:f>IF(COUNT('داده‌ها'!D84)&lt;1,"n.a.",SUM('داده‌ها'!D84)/'داده‌ها'!$K$5)</x:f>
        <x:v>10</x:v>
      </x:c>
      <x:c r="E42" s="20" t="n">
        <x:f>IF(COUNT('داده‌ها'!D86)&lt;1,"n.a.",SUM('داده‌ها'!D86)/'داده‌ها'!$K$5)</x:f>
        <x:v>10.1095</x:v>
      </x:c>
      <x:c r="F42" s="18" t="n">
        <x:f>IF(COUNT(D42:E42)&lt;2,"n.a.",D42-E42)</x:f>
        <x:v>-0.1095000000000006</x:v>
      </x:c>
      <x:c r="G42" s="19" t="n">
        <x:f>IF(OR(COUNT(D42:E42)&lt;2,E42&lt;=0),"n.a.",D42/E42-1)</x:f>
        <x:v>-0.010831396211484323</x:v>
      </x:c>
      <x:c r="H42" s="19" t="n">
        <x:f>IF(OR(F42="n.a.",E6-C6=0),"n.a.",F42/(E6-C6))</x:f>
        <x:v>-0.00014625893682175003</x:v>
      </x:c>
      <x:c r="I42" s="3"/>
    </x:row>
    <x:row r="43" ht="42" customHeight="1">
      <x:c r="A43" s="2" t="str">
        <x:v>آسان پرداخت پرشین</x:v>
      </x:c>
      <x:c r="B43" s="3" t="str">
        <x:v>سالانه</x:v>
      </x:c>
      <x:c r="C43" s="17" t="str">
        <x:v>فروش شارژ، پین و اعتبار</x:v>
      </x:c>
      <x:c r="D43" s="20" t="n">
        <x:f>IF(COUNT('داده‌ها'!D83)&lt;1,"n.a.",SUM('داده‌ها'!D83)/'داده‌ها'!$K$5)</x:f>
        <x:v>1825.242</x:v>
      </x:c>
      <x:c r="E43" s="20" t="n">
        <x:f>IF(COUNT('داده‌ها'!D89)&lt;1,"n.a.",SUM('داده‌ها'!D89)/'داده‌ها'!$K$5)</x:f>
        <x:v>1130.774</x:v>
      </x:c>
      <x:c r="F43" s="18" t="n">
        <x:f>IF(COUNT(D43:E43)&lt;2,"n.a.",D43-E43)</x:f>
        <x:v>694.4680000000001</x:v>
      </x:c>
      <x:c r="G43" s="19" t="n">
        <x:f>IF(OR(COUNT(D43:E43)&lt;2,E43&lt;=0),"n.a.",D43/E43-1)</x:f>
        <x:v>0.6141527838454015</x:v>
      </x:c>
      <x:c r="H43" s="19" t="n">
        <x:f>IF(OR(F43="n.a.",E6-C6=0),"n.a.",F43/(E6-C6))</x:f>
        <x:v>0.9275995555865438</x:v>
      </x:c>
      <x:c r="I43" s="3"/>
    </x:row>
    <x:row r="44" ht="42" customHeight="1">
      <x:c r="A44" s="2" t="str">
        <x:v>به پرداخت ملت</x:v>
      </x:c>
      <x:c r="B44" s="3" t="str">
        <x:v>سالانه</x:v>
      </x:c>
      <x:c r="C44" s="17" t="str">
        <x:v>قراردادهای بانکی</x:v>
      </x:c>
      <x:c r="D44" s="20" t="n">
        <x:f>IF(COUNT('داده‌ها'!D92)&lt;1,"n.a.",SUM('داده‌ها'!D92)/'داده‌ها'!$K$5)</x:f>
        <x:v>329.4166</x:v>
      </x:c>
      <x:c r="E44" s="20" t="n">
        <x:f>IF(COUNT('داده‌ها'!D95)&lt;1,"n.a.",SUM('داده‌ها'!D95)/'داده‌ها'!$K$5)</x:f>
        <x:v>226.8287</x:v>
      </x:c>
      <x:c r="F44" s="18" t="n">
        <x:f>IF(COUNT(D44:E44)&lt;2,"n.a.",D44-E44)</x:f>
        <x:v>102.58790000000002</x:v>
      </x:c>
      <x:c r="G44" s="19" t="n">
        <x:f>IF(OR(COUNT(D44:E44)&lt;2,E44&lt;=0),"n.a.",D44/E44-1)</x:f>
        <x:v>0.45227036966662526</x:v>
      </x:c>
      <x:c r="H44" s="19" t="n">
        <x:f>IF(OR(F44="n.a.",E7-C7=0),"n.a.",F44/(E7-C7))</x:f>
        <x:v>0.18126687981878242</x:v>
      </x:c>
      <x:c r="I44" s="3"/>
    </x:row>
    <x:row r="45" ht="42" customHeight="1">
      <x:c r="A45" s="2" t="str">
        <x:v>به پرداخت ملت</x:v>
      </x:c>
      <x:c r="B45" s="3" t="str">
        <x:v>سالانه</x:v>
      </x:c>
      <x:c r="C45" s="17" t="str">
        <x:v>کارمزد مستقل شاپرک</x:v>
      </x:c>
      <x:c r="D45" s="20" t="n">
        <x:f>IF(COUNT('داده‌ها'!D93)&lt;1,"n.a.",SUM('داده‌ها'!D93)/'داده‌ها'!$K$5)</x:f>
        <x:v>492.4671</x:v>
      </x:c>
      <x:c r="E45" s="20" t="n">
        <x:f>IF(COUNT('داده‌ها'!D94)&lt;1,"n.a.",SUM('داده‌ها'!D94)/'داده‌ها'!$K$5)</x:f>
        <x:v>249.5787</x:v>
      </x:c>
      <x:c r="F45" s="18" t="n">
        <x:f>IF(COUNT(D45:E45)&lt;2,"n.a.",D45-E45)</x:f>
        <x:v>242.88840000000002</x:v>
      </x:c>
      <x:c r="G45" s="19" t="n">
        <x:f>IF(OR(COUNT(D45:E45)&lt;2,E45&lt;=0),"n.a.",D45/E45-1)</x:f>
        <x:v>0.973193625898364</x:v>
      </x:c>
      <x:c r="H45" s="19" t="n">
        <x:f>IF(OR(F45="n.a.",E7-C7=0),"n.a.",F45/(E7-C7))</x:f>
        <x:v>0.42916974040970085</x:v>
      </x:c>
      <x:c r="I45" s="3"/>
    </x:row>
    <x:row r="46" ht="42" customHeight="1">
      <x:c r="A46" s="2" t="str">
        <x:v>به پرداخت ملت</x:v>
      </x:c>
      <x:c r="B46" s="3" t="str">
        <x:v>سالانه</x:v>
      </x:c>
      <x:c r="C46" s="17" t="str">
        <x:v>سایر درآمدها</x:v>
      </x:c>
      <x:c r="D46" s="20" t="n">
        <x:f>IF(COUNT('داده‌ها'!D91)&lt;1,"n.a.",SUM('داده‌ها'!D91)/'داده‌ها'!$K$5)</x:f>
        <x:v>37.6865</x:v>
      </x:c>
      <x:c r="E46" s="20" t="n">
        <x:f>IF(COUNT('داده‌ها'!D96)&lt;1,"n.a.",SUM('داده‌ها'!D96)/'داده‌ها'!$K$5)</x:f>
        <x:v>11.947</x:v>
      </x:c>
      <x:c r="F46" s="18" t="n">
        <x:f>IF(COUNT(D46:E46)&lt;2,"n.a.",D46-E46)</x:f>
        <x:v>25.739500000000003</x:v>
      </x:c>
      <x:c r="G46" s="19" t="n">
        <x:f>IF(OR(COUNT(D46:E46)&lt;2,E46&lt;=0),"n.a.",D46/E46-1)</x:f>
        <x:v>2.1544739265087474</x:v>
      </x:c>
      <x:c r="H46" s="19" t="n">
        <x:f>IF(OR(F46="n.a.",E7-C7=0),"n.a.",F46/(E7-C7))</x:f>
        <x:v>0.045480206272821164</x:v>
      </x:c>
      <x:c r="I46" s="3"/>
    </x:row>
    <x:row r="47" ht="42" customHeight="1">
      <x:c r="A47" s="2" t="str">
        <x:v>به پرداخت ملت</x:v>
      </x:c>
      <x:c r="B47" s="3" t="str">
        <x:v>سالانه</x:v>
      </x:c>
      <x:c r="C47" s="17" t="str">
        <x:v>فروش شارژ، پین و اعتبار</x:v>
      </x:c>
      <x:c r="D47" s="20" t="n">
        <x:f>IF(COUNT('داده‌ها'!D90)&lt;1,"n.a.",SUM('داده‌ها'!D90)/'داده‌ها'!$K$5)</x:f>
        <x:v>463.619</x:v>
      </x:c>
      <x:c r="E47" s="20" t="n">
        <x:f>IF(COUNT('داده‌ها'!D97)&lt;1,"n.a.",SUM('داده‌ها'!D97)/'داده‌ها'!$K$5)</x:f>
        <x:v>268.8853</x:v>
      </x:c>
      <x:c r="F47" s="18" t="n">
        <x:f>IF(COUNT(D47:E47)&lt;2,"n.a.",D47-E47)</x:f>
        <x:v>194.73370000000006</x:v>
      </x:c>
      <x:c r="G47" s="19" t="n">
        <x:f>IF(OR(COUNT(D47:E47)&lt;2,E47&lt;=0),"n.a.",D47/E47-1)</x:f>
        <x:v>0.7242259059903984</x:v>
      </x:c>
      <x:c r="H47" s="19" t="n">
        <x:f>IF(OR(F47="n.a.",E7-C7=0),"n.a.",F47/(E7-C7))</x:f>
        <x:v>0.3440831734986956</x:v>
      </x:c>
      <x:c r="I47" s="3"/>
    </x:row>
    <x:row r="48" ht="42" customHeight="1">
      <x:c r="A48" s="2" t="str">
        <x:v>تجارت الکترونیک پارسیان</x:v>
      </x:c>
      <x:c r="B48" s="3" t="str">
        <x:v>سالانه</x:v>
      </x:c>
      <x:c r="C48" s="17" t="str">
        <x:v>آبونمان کارت اعتباری</x:v>
      </x:c>
      <x:c r="D48" s="20" t="n">
        <x:f>IF(COUNT('داده‌ها'!D114)&lt;1,"n.a.",SUM('داده‌ها'!D114)/'داده‌ها'!$K$5)</x:f>
        <x:v>9.8949</x:v>
      </x:c>
      <x:c r="E48" s="20" t="n">
        <x:f>IF(COUNT('داده‌ها'!D118)&lt;1,"n.a.",SUM('داده‌ها'!D118)/'داده‌ها'!$K$5)</x:f>
        <x:v>2.0886</x:v>
      </x:c>
      <x:c r="F48" s="18" t="n">
        <x:f>IF(COUNT(D48:E48)&lt;2,"n.a.",D48-E48)</x:f>
        <x:v>7.8063</x:v>
      </x:c>
      <x:c r="G48" s="19" t="n">
        <x:f>IF(OR(COUNT(D48:E48)&lt;2,E48&lt;=0),"n.a.",D48/E48-1)</x:f>
        <x:v>3.7375754093651246</x:v>
      </x:c>
      <x:c r="H48" s="19" t="n">
        <x:f>IF(OR(F48="n.a.",E8-C8=0),"n.a.",F48/(E8-C8))</x:f>
        <x:v>0.018145788344463842</x:v>
      </x:c>
      <x:c r="I48" s="3"/>
    </x:row>
    <x:row r="49" ht="42" customHeight="1">
      <x:c r="A49" s="2" t="str">
        <x:v>تجارت الکترونیک پارسیان</x:v>
      </x:c>
      <x:c r="B49" s="3" t="str">
        <x:v>سالانه</x:v>
      </x:c>
      <x:c r="C49" s="17" t="str">
        <x:v>اجاره و کارمزد ترکیبی</x:v>
      </x:c>
      <x:c r="D49" s="20" t="n">
        <x:f>IF(COUNT('داده‌ها'!D113)&lt;1,"n.a.",SUM('داده‌ها'!D113)/'داده‌ها'!$K$5)</x:f>
        <x:v>469.3113</x:v>
      </x:c>
      <x:c r="E49" s="20" t="n">
        <x:f>IF(COUNT('داده‌ها'!D116)&lt;1,"n.a.",SUM('داده‌ها'!D116)/'داده‌ها'!$K$5)</x:f>
        <x:v>238.1045</x:v>
      </x:c>
      <x:c r="F49" s="18" t="n">
        <x:f>IF(COUNT(D49:E49)&lt;2,"n.a.",D49-E49)</x:f>
        <x:v>231.20680000000002</x:v>
      </x:c>
      <x:c r="G49" s="19" t="n">
        <x:f>IF(OR(COUNT(D49:E49)&lt;2,E49&lt;=0),"n.a.",D49/E49-1)</x:f>
        <x:v>0.9710307869023895</x:v>
      </x:c>
      <x:c r="H49" s="19" t="n">
        <x:f>IF(OR(F49="n.a.",E8-C8=0),"n.a.",F49/(E8-C8))</x:f>
        <x:v>0.5374415096269402</x:v>
      </x:c>
      <x:c r="I49" s="3"/>
    </x:row>
    <x:row r="50" ht="42" customHeight="1">
      <x:c r="A50" s="2" t="str">
        <x:v>تجارت الکترونیک پارسیان</x:v>
      </x:c>
      <x:c r="B50" s="3" t="str">
        <x:v>سالانه</x:v>
      </x:c>
      <x:c r="C50" s="17" t="str">
        <x:v>فروش شارژ، پین و اعتبار</x:v>
      </x:c>
      <x:c r="D50" s="20" t="n">
        <x:f>IF(COUNT('داده‌ها'!D115)&lt;1,"n.a.",SUM('داده‌ها'!D115)/'داده‌ها'!$K$5)</x:f>
        <x:v>771.9805</x:v>
      </x:c>
      <x:c r="E50" s="20" t="n">
        <x:f>IF(COUNT('داده‌ها'!D117)&lt;1,"n.a.",SUM('داده‌ها'!D117)/'داده‌ها'!$K$5)</x:f>
        <x:v>580.7946</x:v>
      </x:c>
      <x:c r="F50" s="18" t="n">
        <x:f>IF(COUNT(D50:E50)&lt;2,"n.a.",D50-E50)</x:f>
        <x:v>191.18590000000006</x:v>
      </x:c>
      <x:c r="G50" s="19" t="n">
        <x:f>IF(OR(COUNT(D50:E50)&lt;2,E50&lt;=0),"n.a.",D50/E50-1)</x:f>
        <x:v>0.3291798856256585</x:v>
      </x:c>
      <x:c r="H50" s="19" t="n">
        <x:f>IF(OR(F50="n.a.",E8-C8=0),"n.a.",F50/(E8-C8))</x:f>
        <x:v>0.44441270202859623</x:v>
      </x:c>
      <x:c r="I50" s="3"/>
    </x:row>
    <x:row r="51" ht="42" customHeight="1">
      <x:c r="A51" s="2" t="str">
        <x:v>پرداخت الکترونیک سامان</x:v>
      </x:c>
      <x:c r="B51" s="3" t="str">
        <x:v>سالانه</x:v>
      </x:c>
      <x:c r="C51" s="17" t="str">
        <x:v>فروش شارژ، پین و اعتبار</x:v>
      </x:c>
      <x:c r="D51" s="20" t="n">
        <x:f>IF(COUNT('داده‌ها'!D123)&lt;1,"n.a.",SUM('داده‌ها'!D123)/'داده‌ها'!$K$5)</x:f>
        <x:v>458.6537</x:v>
      </x:c>
      <x:c r="E51" s="20" t="n">
        <x:f>IF(COUNT('داده‌ها'!D131)&lt;1,"n.a.",SUM('داده‌ها'!D131)/'داده‌ها'!$K$5)</x:f>
        <x:v>356.0058</x:v>
      </x:c>
      <x:c r="F51" s="18" t="n">
        <x:f>IF(COUNT(D51:E51)&lt;2,"n.a.",D51-E51)</x:f>
        <x:v>102.64789999999999</x:v>
      </x:c>
      <x:c r="G51" s="19" t="n">
        <x:f>IF(OR(COUNT(D51:E51)&lt;2,E51&lt;=0),"n.a.",D51/E51-1)</x:f>
        <x:v>0.2883321002073562</x:v>
      </x:c>
      <x:c r="H51" s="19" t="n">
        <x:f>IF(OR(F51="n.a.",E9-C9=0),"n.a.",F51/(E9-C9))</x:f>
        <x:v>0.28726938219447506</x:v>
      </x:c>
      <x:c r="I51" s="3"/>
    </x:row>
    <x:row r="52" ht="42" customHeight="1">
      <x:c r="A52" s="2" t="str">
        <x:v>پرداخت الکترونیک سامان</x:v>
      </x:c>
      <x:c r="B52" s="3" t="str">
        <x:v>سالانه</x:v>
      </x:c>
      <x:c r="C52" s="17" t="str">
        <x:v>باقی درآمدهای غیرشارژی با طبقه‌بندی متفاوت؛ صرفاً پل حسابی</x:v>
      </x:c>
      <x:c r="D52" s="20" t="n">
        <x:f>IF(COUNT('داده‌ها'!D119,'داده‌ها'!D120,'داده‌ها'!D121,'داده‌ها'!D122)&lt;4,"n.a.",SUM('داده‌ها'!D119,'داده‌ها'!D120,'داده‌ها'!D121,'داده‌ها'!D122)/'داده‌ها'!$K$5)</x:f>
        <x:v>553.5981</x:v>
      </x:c>
      <x:c r="E52" s="20" t="n">
        <x:f>IF(COUNT('داده‌ها'!D124,'داده‌ها'!D125,'داده‌ها'!D126,'داده‌ها'!D127,'داده‌ها'!D128,'داده‌ها'!D129,'داده‌ها'!D130,'داده‌ها'!D132)&lt;8,"n.a.",SUM('داده‌ها'!D124,'داده‌ها'!D125,'داده‌ها'!D126,'داده‌ها'!D127,'داده‌ها'!D128,'داده‌ها'!D129,'داده‌ها'!D130,'داده‌ها'!D132)/'داده‌ها'!$K$5)</x:f>
        <x:v>298.9232</x:v>
      </x:c>
      <x:c r="F52" s="18" t="n">
        <x:f>IF(COUNT(D52:E52)&lt;2,"n.a.",D52-E52)</x:f>
        <x:v>254.67490000000004</x:v>
      </x:c>
      <x:c r="G52" s="19" t="n">
        <x:f>IF(OR(COUNT(D52:E52)&lt;2,E52&lt;=0),"n.a.",D52/E52-1)</x:f>
        <x:v>0.8519743532787019</x:v>
      </x:c>
      <x:c r="H52" s="19" t="n">
        <x:f>IF(OR(F52="n.a.",E9-C9=0),"n.a.",F52/(E9-C9))</x:f>
        <x:v>0.7127306178055249</x:v>
      </x:c>
      <x:c r="I52" s="3"/>
    </x:row>
    <x:row r="53" ht="42" customHeight="1">
      <x:c r="A53" s="2" t="str">
        <x:v>پرداخت الکترونیک پاسارگاد</x:v>
      </x:c>
      <x:c r="B53" s="3" t="str">
        <x:v>سالانه</x:v>
      </x:c>
      <x:c r="C53" s="17" t="str">
        <x:v>فروش شارژ، پین و اعتبار</x:v>
      </x:c>
      <x:c r="D53" s="20" t="n">
        <x:f>IF(COUNT('داده‌ها'!D98)&lt;1,"n.a.",SUM('داده‌ها'!D98)/'داده‌ها'!$K$5)</x:f>
        <x:v>535.374</x:v>
      </x:c>
      <x:c r="E53" s="20" t="n">
        <x:f>IF(COUNT('داده‌ها'!D110)&lt;1,"n.a.",SUM('داده‌ها'!D110)/'داده‌ها'!$K$5)</x:f>
        <x:v>359.399</x:v>
      </x:c>
      <x:c r="F53" s="18" t="n">
        <x:f>IF(COUNT(D53:E53)&lt;2,"n.a.",D53-E53)</x:f>
        <x:v>175.97500000000002</x:v>
      </x:c>
      <x:c r="G53" s="19" t="n">
        <x:f>IF(OR(COUNT(D53:E53)&lt;2,E53&lt;=0),"n.a.",D53/E53-1)</x:f>
        <x:v>0.48963686599016687</x:v>
      </x:c>
      <x:c r="H53" s="19" t="n">
        <x:f>IF(OR(F53="n.a.",E10-C10=0),"n.a.",F53/(E10-C10))</x:f>
        <x:v>0.28465895681288084</x:v>
      </x:c>
      <x:c r="I53" s="3"/>
    </x:row>
    <x:row r="54" ht="42" customHeight="1">
      <x:c r="A54" s="2" t="str">
        <x:v>پرداخت الکترونیک پاسارگاد</x:v>
      </x:c>
      <x:c r="B54" s="3" t="str">
        <x:v>سالانه</x:v>
      </x:c>
      <x:c r="C54" s="17" t="str">
        <x:v>باقی درآمدهای غیرشارژی با طبقه‌بندی متفاوت؛ صرفاً پل حسابی</x:v>
      </x:c>
      <x:c r="D54" s="20" t="n">
        <x:f>IF(COUNT('داده‌ها'!D99,'داده‌ها'!D100,'داده‌ها'!D101,'داده‌ها'!D102,'داده‌ها'!D103)&lt;5,"n.a.",SUM('داده‌ها'!D99,'داده‌ها'!D100,'داده‌ها'!D101,'داده‌ها'!D102,'داده‌ها'!D103)/'داده‌ها'!$K$5)</x:f>
        <x:v>524.8984</x:v>
      </x:c>
      <x:c r="E54" s="20" t="n">
        <x:f>IF(COUNT('داده‌ها'!D104,'داده‌ها'!D105,'داده‌ها'!D106,'داده‌ها'!D107,'داده‌ها'!D108,'داده‌ها'!D109,'داده‌ها'!D111,'داده‌ها'!D112)&lt;8,"n.a.",SUM('داده‌ها'!D104,'داده‌ها'!D105,'داده‌ها'!D106,'داده‌ها'!D107,'داده‌ها'!D108,'داده‌ها'!D109,'داده‌ها'!D111,'داده‌ها'!D112)/'داده‌ها'!$K$5)</x:f>
        <x:v>82.6775</x:v>
      </x:c>
      <x:c r="F54" s="18" t="n">
        <x:f>IF(COUNT(D54:E54)&lt;2,"n.a.",D54-E54)</x:f>
        <x:v>442.22090000000003</x:v>
      </x:c>
      <x:c r="G54" s="19" t="n">
        <x:f>IF(OR(COUNT(D54:E54)&lt;2,E54&lt;=0),"n.a.",D54/E54-1)</x:f>
        <x:v>5.348745426506608</x:v>
      </x:c>
      <x:c r="H54" s="19" t="n">
        <x:f>IF(OR(F54="n.a.",E10-C10=0),"n.a.",F54/(E10-C10))</x:f>
        <x:v>0.7153410431871191</x:v>
      </x:c>
      <x:c r="I54" s="3"/>
    </x:row>
    <x:row r="55" ht="42" customHeight="1">
      <x:c r="A55" s="2" t="str">
        <x:v>کارت اعتباری ایران کیش</x:v>
      </x:c>
      <x:c r="B55" s="3" t="str">
        <x:v>سالانه</x:v>
      </x:c>
      <x:c r="C55" s="17" t="str">
        <x:v>اجاره و کارمزد ترکیبی</x:v>
      </x:c>
      <x:c r="D55" s="20" t="n">
        <x:f>IF(COUNT('داده‌ها'!D133)&lt;1,"n.a.",SUM('داده‌ها'!D133)/'داده‌ها'!$K$5)</x:f>
        <x:v>260.632</x:v>
      </x:c>
      <x:c r="E55" s="20" t="n">
        <x:f>IF(COUNT('داده‌ها'!D135)&lt;1,"n.a.",SUM('داده‌ها'!D135)/'داده‌ها'!$K$5)</x:f>
        <x:v>160.8433</x:v>
      </x:c>
      <x:c r="F55" s="18" t="n">
        <x:f>IF(COUNT(D55:E55)&lt;2,"n.a.",D55-E55)</x:f>
        <x:v>99.7887</x:v>
      </x:c>
      <x:c r="G55" s="19" t="n">
        <x:f>IF(OR(COUNT(D55:E55)&lt;2,E55&lt;=0),"n.a.",D55/E55-1)</x:f>
        <x:v>0.6204094295503761</x:v>
      </x:c>
      <x:c r="H55" s="19" t="n">
        <x:f>IF(OR(F55="n.a.",E11-C11=0),"n.a.",F55/(E11-C11))</x:f>
        <x:v>0.37553485907568834</x:v>
      </x:c>
      <x:c r="I55" s="3"/>
    </x:row>
    <x:row r="56" ht="42" customHeight="1">
      <x:c r="A56" s="2" t="str">
        <x:v>کارت اعتباری ایران کیش</x:v>
      </x:c>
      <x:c r="B56" s="3" t="str">
        <x:v>سالانه</x:v>
      </x:c>
      <x:c r="C56" s="17" t="str">
        <x:v>فروش شارژ، پین و اعتبار</x:v>
      </x:c>
      <x:c r="D56" s="20" t="n">
        <x:f>IF(COUNT('داده‌ها'!D134)&lt;1,"n.a.",SUM('داده‌ها'!D134)/'داده‌ها'!$K$5)</x:f>
        <x:v>295.0145</x:v>
      </x:c>
      <x:c r="E56" s="20" t="n">
        <x:f>IF(COUNT('داده‌ها'!D136)&lt;1,"n.a.",SUM('داده‌ها'!D136)/'داده‌ها'!$K$5)</x:f>
        <x:v>129.079</x:v>
      </x:c>
      <x:c r="F56" s="18" t="n">
        <x:f>IF(COUNT(D56:E56)&lt;2,"n.a.",D56-E56)</x:f>
        <x:v>165.9355</x:v>
      </x:c>
      <x:c r="G56" s="19" t="n">
        <x:f>IF(OR(COUNT(D56:E56)&lt;2,E56&lt;=0),"n.a.",D56/E56-1)</x:f>
        <x:v>1.285534440149056</x:v>
      </x:c>
      <x:c r="H56" s="19" t="n">
        <x:f>IF(OR(F56="n.a.",E11-C11=0),"n.a.",F56/(E11-C11))</x:f>
        <x:v>0.6244651409243118</x:v>
      </x:c>
      <x:c r="I56" s="3"/>
    </x:row>
    <x:row r="57" ht="25" customHeight="1">
      <x:c r="A57" s="2"/>
      <x:c r="B57" s="3"/>
      <x:c r="C57" s="3"/>
      <x:c r="D57" s="3"/>
      <x:c r="E57" s="3"/>
      <x:c r="F57" s="3"/>
      <x:c r="G57" s="3"/>
      <x:c r="H57" s="3"/>
      <x:c r="I57" s="3"/>
    </x:row>
    <x:row r="58" ht="25" customHeight="1">
      <x:c r="A58" s="2"/>
      <x:c r="B58" s="3"/>
      <x:c r="C58" s="3"/>
      <x:c r="D58" s="3"/>
      <x:c r="E58" s="3"/>
      <x:c r="F58" s="3"/>
      <x:c r="G58" s="3"/>
      <x:c r="H58" s="3"/>
      <x:c r="I58" s="3"/>
    </x:row>
    <x:row r="59" ht="34" customHeight="1">
      <x:c r="A59" s="12" t="str">
        <x:v>ترکیب درآمد</x:v>
      </x:c>
      <x:c r="B59" s="12" t="str">
        <x:v>مهر ۱۴۰۴</x:v>
      </x:c>
      <x:c r="C59" s="12" t="str">
        <x:v>شهریور ۱۴۰۵</x:v>
      </x:c>
      <x:c r="D59" s="12" t="str">
        <x:v>مهر ۱۴۰۵</x:v>
      </x:c>
      <x:c r="E59" s="12" t="str">
        <x:v>تغییر؛ مبلغ / واحد درصد</x:v>
      </x:c>
      <x:c r="F59" s="3"/>
      <x:c r="G59" s="3"/>
      <x:c r="H59" s="3"/>
      <x:c r="I59" s="3"/>
    </x:row>
    <x:row r="60" ht="25" customHeight="1">
      <x:c r="A60" s="2" t="str">
        <x:v>فروش شارژ، پین و اعتبار</x:v>
      </x:c>
      <x:c r="B60" s="18" t="n">
        <x:f>IF(COUNT('داده‌ها'!D89,'داده‌ها'!D97,'داده‌ها'!D117,'داده‌ها'!D131,'داده‌ها'!D110,'داده‌ها'!D136)&lt;6,"n.a.",SUM('داده‌ها'!D89,'داده‌ها'!D97,'داده‌ها'!D117,'داده‌ها'!D131,'داده‌ها'!D110,'داده‌ها'!D136)/'داده‌ها'!$K$5)</x:f>
        <x:v>2824.9377</x:v>
      </x:c>
      <x:c r="C60" s="18" t="n">
        <x:f>IF(COUNT('داده‌ها'!D139,'داده‌ها'!D144,'داده‌ها'!D145,'داده‌ها'!D148,'داده‌ها'!D158,'داده‌ها'!D159)&lt;6,"n.a.",SUM('داده‌ها'!D139,'داده‌ها'!D144,'داده‌ها'!D145,'داده‌ها'!D148,'داده‌ها'!D158,'داده‌ها'!D159)/'داده‌ها'!$K$5)</x:f>
        <x:v>4496.6126</x:v>
      </x:c>
      <x:c r="D60" s="18" t="n">
        <x:f>IF(COUNT('داده‌ها'!D83,'داده‌ها'!D90,'داده‌ها'!D115,'داده‌ها'!D123,'داده‌ها'!D98,'داده‌ها'!D134)&lt;6,"n.a.",SUM('داده‌ها'!D83,'داده‌ها'!D90,'داده‌ها'!D115,'داده‌ها'!D123,'داده‌ها'!D98,'داده‌ها'!D134)/'داده‌ها'!$K$5)</x:f>
        <x:v>4349.8837</x:v>
      </x:c>
      <x:c r="E60" s="18" t="n">
        <x:f>D60-C60</x:f>
        <x:v>-146.72890000000007</x:v>
      </x:c>
      <x:c r="F60" s="3"/>
      <x:c r="G60" s="3"/>
      <x:c r="H60" s="3"/>
      <x:c r="I60" s="3"/>
    </x:row>
    <x:row r="61" ht="25" customHeight="1">
      <x:c r="A61" s="2" t="str">
        <x:v>سایر درآمد شش ناشر</x:v>
      </x:c>
      <x:c r="B61" s="18" t="n">
        <x:f>C12-B60</x:f>
        <x:v>1342.6389000000004</x:v>
      </x:c>
      <x:c r="C61" s="18" t="n">
        <x:f>D12-C60</x:f>
        <x:v>2777.471599999998</x:v>
      </x:c>
      <x:c r="D61" s="18" t="n">
        <x:f>E12-D60</x:f>
        <x:v>2803.7564999999995</x:v>
      </x:c>
      <x:c r="E61" s="18" t="n">
        <x:f>D61-C61</x:f>
        <x:v>26.28490000000147</x:v>
      </x:c>
      <x:c r="F61" s="3"/>
      <x:c r="G61" s="3"/>
      <x:c r="H61" s="3"/>
      <x:c r="I61" s="3"/>
    </x:row>
    <x:row r="62" ht="25" customHeight="1">
      <x:c r="A62" s="2" t="str">
        <x:v>سهم شارژ از کل</x:v>
      </x:c>
      <x:c r="B62" s="19" t="n">
        <x:f>B60/C12</x:f>
        <x:v>0.6778370192403902</x:v>
      </x:c>
      <x:c r="C62" s="19" t="n">
        <x:f>C60/D12</x:f>
        <x:v>0.6181688960927895</x:v>
      </x:c>
      <x:c r="D62" s="19" t="n">
        <x:f>D60/E12</x:f>
        <x:v>0.6080657648954725</x:v>
      </x:c>
      <x:c r="E62" s="50" t="n">
        <x:f>(D62-C62)*100</x:f>
        <x:v>-1.0103131197316984</x:v>
      </x:c>
      <x:c r="F62" s="3"/>
      <x:c r="G62" s="3"/>
      <x:c r="H62" s="3"/>
      <x:c r="I62" s="3"/>
    </x:row>
    <x:row r="63" ht="25" customHeight="1">
      <x:c r="A63" s="2"/>
      <x:c r="B63" s="3"/>
      <x:c r="C63" s="3"/>
      <x:c r="D63" s="3"/>
      <x:c r="E63" s="3"/>
      <x:c r="F63" s="3"/>
      <x:c r="G63" s="3"/>
      <x:c r="H63" s="3"/>
      <x:c r="I63" s="3"/>
    </x:row>
    <x:row r="64" ht="25" customHeight="1">
      <x:c r="A64" s="2"/>
      <x:c r="B64" s="3"/>
      <x:c r="C64" s="3"/>
      <x:c r="D64" s="3"/>
      <x:c r="E64" s="3"/>
      <x:c r="F64" s="3"/>
      <x:c r="G64" s="3"/>
      <x:c r="H64" s="3"/>
      <x:c r="I64" s="3"/>
    </x:row>
    <x:row r="65" ht="25" customHeight="1">
      <x:c r="A65" s="2" t="str">
        <x:v>سهم در تغییر خالص ممکن است منفی یا بیشتر از ۱۰۰٪ باشد.</x:v>
      </x:c>
      <x:c r="B65" s="3"/>
      <x:c r="C65" s="3"/>
      <x:c r="D65" s="3"/>
      <x:c r="E65" s="3"/>
      <x:c r="F65" s="3"/>
      <x:c r="G65" s="3"/>
      <x:c r="H65" s="3"/>
      <x:c r="I65" s="3"/>
    </x:row>
    <x:row r="66" ht="25" customHeight="1">
      <x:c r="A66" s="2" t="str">
        <x:v>گروه‌های سامان با ردیف‌های قابل قیاس همسان شده‌اند.</x:v>
      </x:c>
      <x:c r="B66" s="3"/>
      <x:c r="C66" s="3"/>
      <x:c r="D66" s="3"/>
      <x:c r="E66" s="3"/>
      <x:c r="F66" s="3"/>
      <x:c r="G66" s="3"/>
      <x:c r="H66" s="3"/>
      <x:c r="I66" s="3"/>
    </x:row>
    <x:row r="67" ht="25" customHeight="1">
      <x:c r="A67" s="2"/>
      <x:c r="B67" s="3"/>
      <x:c r="C67" s="3"/>
      <x:c r="D67" s="3"/>
      <x:c r="E67" s="3"/>
      <x:c r="F67" s="3"/>
      <x:c r="G67" s="3"/>
      <x:c r="H67" s="3"/>
      <x:c r="I67" s="3"/>
    </x:row>
    <x:row r="68" ht="25" customHeight="1">
      <x:c r="A68" s="2"/>
      <x:c r="B68" s="3"/>
      <x:c r="C68" s="3"/>
      <x:c r="D68" s="3"/>
      <x:c r="E68" s="3"/>
      <x:c r="F68" s="3"/>
      <x:c r="G68" s="3"/>
      <x:c r="H68" s="3"/>
      <x:c r="I68" s="3"/>
    </x:row>
    <x:row r="69" ht="25" customHeight="1">
      <x:c r="A69" s="2"/>
      <x:c r="B69" s="3"/>
      <x:c r="C69" s="3"/>
      <x:c r="D69" s="3"/>
      <x:c r="E69" s="3"/>
      <x:c r="F69" s="3"/>
      <x:c r="G69" s="3"/>
      <x:c r="H69" s="3"/>
      <x:c r="I69" s="3"/>
    </x:row>
    <x:row r="70" ht="25" customHeight="1">
      <x:c r="A70" s="2"/>
      <x:c r="B70" s="3"/>
      <x:c r="C70" s="3"/>
      <x:c r="D70" s="3"/>
      <x:c r="E70" s="3"/>
      <x:c r="F70" s="3"/>
      <x:c r="G70" s="3"/>
      <x:c r="H70" s="3"/>
      <x:c r="I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</x:row>
    <x:row r="74" ht="25" customHeight="1">
      <x:c r="A74" s="2"/>
      <x:c r="B74" s="3"/>
      <x:c r="C74" s="3"/>
      <x:c r="D74" s="3"/>
      <x:c r="E74" s="3"/>
      <x:c r="F74" s="3"/>
      <x:c r="G74" s="3"/>
      <x:c r="H74" s="3"/>
      <x:c r="I74" s="3"/>
    </x:row>
    <x:row r="75" ht="25" customHeight="1">
      <x:c r="A75" s="2"/>
      <x:c r="B75" s="3"/>
      <x:c r="C75" s="3"/>
      <x:c r="D75" s="3"/>
      <x:c r="E75" s="3"/>
      <x:c r="F75" s="3"/>
      <x:c r="G75" s="3"/>
      <x:c r="H75" s="3"/>
      <x:c r="I75" s="3"/>
    </x:row>
    <x:row r="76" ht="25" customHeight="1">
      <x:c r="A76" s="2"/>
      <x:c r="B76" s="3"/>
      <x:c r="C76" s="3"/>
      <x:c r="D76" s="3"/>
      <x:c r="E76" s="3"/>
      <x:c r="F76" s="3"/>
      <x:c r="G76" s="3"/>
      <x:c r="H76" s="3"/>
      <x:c r="I76" s="3"/>
    </x:row>
    <x:row r="77" ht="25" customHeight="1">
      <x:c r="A77" s="2"/>
      <x:c r="B77" s="3"/>
      <x:c r="C77" s="3"/>
      <x:c r="D77" s="3"/>
      <x:c r="E77" s="3"/>
      <x:c r="F77" s="3"/>
      <x:c r="G77" s="3"/>
      <x:c r="H77" s="3"/>
      <x:c r="I77" s="3"/>
    </x:row>
    <x:row r="78" ht="25" customHeight="1">
      <x:c r="A78" s="2"/>
      <x:c r="B78" s="3"/>
      <x:c r="C78" s="3"/>
      <x:c r="D78" s="3"/>
      <x:c r="E78" s="3"/>
      <x:c r="F78" s="3"/>
      <x:c r="G78" s="3"/>
      <x:c r="H78" s="3"/>
      <x:c r="I78" s="3"/>
    </x:row>
    <x:row r="79" ht="25" customHeight="1">
      <x:c r="A79" s="2"/>
      <x:c r="B79" s="3"/>
      <x:c r="C79" s="3"/>
      <x:c r="D79" s="3"/>
      <x:c r="E79" s="3"/>
      <x:c r="F79" s="3"/>
      <x:c r="G79" s="3"/>
      <x:c r="H79" s="3"/>
      <x:c r="I79" s="3"/>
    </x:row>
    <x:row r="80" ht="25" customHeight="1">
      <x:c r="A80" s="2"/>
      <x:c r="B80" s="3"/>
      <x:c r="C80" s="3"/>
      <x:c r="D80" s="3"/>
      <x:c r="E80" s="3"/>
      <x:c r="F80" s="3"/>
      <x:c r="G80" s="3"/>
      <x:c r="H80" s="3"/>
      <x:c r="I80" s="3"/>
    </x:row>
    <x:row r="81" ht="25" customHeight="1">
      <x:c r="A81" s="2"/>
      <x:c r="B81" s="3"/>
      <x:c r="C81" s="3"/>
      <x:c r="D81" s="3"/>
      <x:c r="E81" s="3"/>
      <x:c r="F81" s="3"/>
      <x:c r="G81" s="3"/>
      <x:c r="H81" s="3"/>
      <x:c r="I81" s="3"/>
    </x:row>
    <x:row r="82" ht="25" customHeight="1">
      <x:c r="A82" s="2"/>
      <x:c r="B82" s="3"/>
      <x:c r="C82" s="3"/>
      <x:c r="D82" s="3"/>
      <x:c r="E82" s="3"/>
      <x:c r="F82" s="3"/>
      <x:c r="G82" s="3"/>
      <x:c r="H82" s="3"/>
      <x:c r="I82" s="3"/>
    </x:row>
    <x:row r="83" ht="25" customHeight="1">
      <x:c r="A83" s="2"/>
      <x:c r="B83" s="3"/>
      <x:c r="C83" s="3"/>
      <x:c r="D83" s="3"/>
      <x:c r="E83" s="3"/>
      <x:c r="F83" s="3"/>
      <x:c r="G83" s="3"/>
      <x:c r="H83" s="3"/>
      <x:c r="I83" s="3"/>
    </x:row>
    <x:row r="84" ht="25" customHeight="1">
      <x:c r="A84" s="2"/>
      <x:c r="B84" s="3"/>
      <x:c r="C84" s="3"/>
      <x:c r="D84" s="3"/>
      <x:c r="E84" s="3"/>
      <x:c r="F84" s="3"/>
      <x:c r="G84" s="3"/>
      <x:c r="H84" s="3"/>
      <x:c r="I84" s="3"/>
    </x:row>
    <x:row r="85" ht="25" customHeight="1">
      <x:c r="A85" s="2"/>
      <x:c r="B85" s="3"/>
      <x:c r="C85" s="3"/>
      <x:c r="D85" s="3"/>
      <x:c r="E85" s="3"/>
      <x:c r="F85" s="3"/>
      <x:c r="G85" s="3"/>
      <x:c r="H85" s="3"/>
      <x:c r="I85" s="3"/>
    </x:row>
    <x:row r="86" ht="25" customHeight="1">
      <x:c r="A86" s="2"/>
      <x:c r="B86" s="3"/>
      <x:c r="C86" s="3"/>
      <x:c r="D86" s="3"/>
      <x:c r="E86" s="3"/>
      <x:c r="F86" s="3"/>
      <x:c r="G86" s="3"/>
      <x:c r="H86" s="3"/>
      <x:c r="I86" s="3"/>
    </x:row>
    <x:row r="87" ht="25" customHeight="1">
      <x:c r="A87" s="2"/>
      <x:c r="B87" s="3"/>
      <x:c r="C87" s="3"/>
      <x:c r="D87" s="3"/>
      <x:c r="E87" s="3"/>
      <x:c r="F87" s="3"/>
      <x:c r="G87" s="3"/>
      <x:c r="H87" s="3"/>
      <x:c r="I87" s="3"/>
    </x:row>
    <x:row r="88" ht="25" customHeight="1">
      <x:c r="A88" s="2"/>
      <x:c r="B88" s="3"/>
      <x:c r="C88" s="3"/>
      <x:c r="D88" s="3"/>
      <x:c r="E88" s="3"/>
      <x:c r="F88" s="3"/>
      <x:c r="G88" s="3"/>
      <x:c r="H88" s="3"/>
      <x:c r="I88" s="3"/>
    </x:row>
    <x:row r="89" ht="25" customHeight="1">
      <x:c r="A89" s="2"/>
      <x:c r="B89" s="3"/>
      <x:c r="C89" s="3"/>
      <x:c r="D89" s="3"/>
      <x:c r="E89" s="3"/>
      <x:c r="F89" s="3"/>
      <x:c r="G89" s="3"/>
      <x:c r="H89" s="3"/>
      <x:c r="I89" s="3"/>
    </x:row>
    <x:row r="90" ht="25" customHeight="1">
      <x:c r="A90" s="2"/>
      <x:c r="B90" s="3"/>
      <x:c r="C90" s="3"/>
      <x:c r="D90" s="3"/>
      <x:c r="E90" s="3"/>
      <x:c r="F90" s="3"/>
      <x:c r="G90" s="3"/>
      <x:c r="H90" s="3"/>
      <x:c r="I90" s="3"/>
    </x:row>
    <x:row r="91" ht="25" customHeight="1">
      <x:c r="A91" s="2"/>
      <x:c r="B91" s="3"/>
      <x:c r="C91" s="3"/>
      <x:c r="D91" s="3"/>
      <x:c r="E91" s="3"/>
      <x:c r="F91" s="3"/>
      <x:c r="G91" s="3"/>
      <x:c r="H91" s="3"/>
      <x:c r="I91" s="3"/>
    </x:row>
    <x:row r="92" ht="25" customHeight="1">
      <x:c r="A92" s="2"/>
      <x:c r="B92" s="3"/>
      <x:c r="C92" s="3"/>
      <x:c r="D92" s="3"/>
      <x:c r="E92" s="3"/>
      <x:c r="F92" s="3"/>
      <x:c r="G92" s="3"/>
      <x:c r="H92" s="3"/>
      <x:c r="I92" s="3"/>
    </x:row>
    <x:row r="93" ht="25" customHeight="1">
      <x:c r="A93" s="2"/>
      <x:c r="B93" s="3"/>
      <x:c r="C93" s="3"/>
      <x:c r="D93" s="3"/>
      <x:c r="E93" s="3"/>
      <x:c r="F93" s="3"/>
      <x:c r="G93" s="3"/>
      <x:c r="H93" s="3"/>
      <x:c r="I93" s="3"/>
    </x:row>
    <x:row r="94" ht="25" customHeight="1">
      <x:c r="A94" s="2"/>
      <x:c r="B94" s="3"/>
      <x:c r="C94" s="3"/>
      <x:c r="D94" s="3"/>
      <x:c r="E94" s="3"/>
      <x:c r="F94" s="3"/>
      <x:c r="G94" s="3"/>
      <x:c r="H94" s="3"/>
      <x:c r="I94" s="3"/>
    </x:row>
    <x:row r="95" ht="25" customHeight="1">
      <x:c r="A95" s="2"/>
      <x:c r="B95" s="3"/>
      <x:c r="C95" s="3"/>
      <x:c r="D95" s="3"/>
      <x:c r="E95" s="3"/>
      <x:c r="F95" s="3"/>
      <x:c r="G95" s="3"/>
      <x:c r="H95" s="3"/>
      <x:c r="I95" s="3"/>
    </x:row>
    <x:row r="96" ht="25" customHeight="1">
      <x:c r="A96" s="2"/>
      <x:c r="B96" s="3"/>
      <x:c r="C96" s="3"/>
      <x:c r="D96" s="3"/>
      <x:c r="E96" s="3"/>
      <x:c r="F96" s="3"/>
      <x:c r="G96" s="3"/>
      <x:c r="H96" s="3"/>
      <x:c r="I96" s="3"/>
    </x:row>
    <x:row r="97" ht="25" customHeight="1">
      <x:c r="A97" s="2"/>
      <x:c r="B97" s="3"/>
      <x:c r="C97" s="3"/>
      <x:c r="D97" s="3"/>
      <x:c r="E97" s="3"/>
      <x:c r="F97" s="3"/>
      <x:c r="G97" s="3"/>
      <x:c r="H97" s="3"/>
      <x:c r="I97" s="3"/>
    </x:row>
    <x:row r="98" ht="25" customHeight="1">
      <x:c r="A98" s="2"/>
      <x:c r="B98" s="3"/>
      <x:c r="C98" s="3"/>
      <x:c r="D98" s="3"/>
      <x:c r="E98" s="3"/>
      <x:c r="F98" s="3"/>
      <x:c r="G98" s="3"/>
      <x:c r="H98" s="3"/>
      <x:c r="I98" s="3"/>
    </x:row>
    <x:row r="99" ht="25" customHeight="1">
      <x:c r="A99" s="2"/>
      <x:c r="B99" s="3"/>
      <x:c r="C99" s="3"/>
      <x:c r="D99" s="3"/>
      <x:c r="E99" s="3"/>
      <x:c r="F99" s="3"/>
      <x:c r="G99" s="3"/>
      <x:c r="H99" s="3"/>
      <x:c r="I99" s="3"/>
    </x:row>
    <x:row r="100" ht="25" customHeight="1">
      <x:c r="A100" s="2"/>
      <x:c r="B100" s="3"/>
      <x:c r="C100" s="3"/>
      <x:c r="D100" s="3"/>
      <x:c r="E100" s="3"/>
      <x:c r="F100" s="3"/>
      <x:c r="G100" s="3"/>
      <x:c r="H100" s="3"/>
      <x:c r="I100" s="3"/>
    </x:row>
    <x:row r="101" ht="25" customHeight="1">
      <x:c r="A101" s="2"/>
      <x:c r="B101" s="3"/>
      <x:c r="C101" s="3"/>
      <x:c r="D101" s="3"/>
      <x:c r="E101" s="3"/>
      <x:c r="F101" s="3"/>
      <x:c r="G101" s="3"/>
      <x:c r="H101" s="3"/>
      <x:c r="I101" s="3"/>
    </x:row>
    <x:row r="102" ht="25" customHeight="1">
      <x:c r="A102" s="2"/>
      <x:c r="B102" s="3"/>
      <x:c r="C102" s="3"/>
      <x:c r="D102" s="3"/>
      <x:c r="E102" s="3"/>
      <x:c r="F102" s="3"/>
      <x:c r="G102" s="3"/>
      <x:c r="H102" s="3"/>
      <x:c r="I102" s="3"/>
    </x:row>
    <x:row r="103" ht="25" customHeight="1">
      <x:c r="A103" s="2"/>
      <x:c r="B103" s="3"/>
      <x:c r="C103" s="3"/>
      <x:c r="D103" s="3"/>
      <x:c r="E103" s="3"/>
      <x:c r="F103" s="3"/>
      <x:c r="G103" s="3"/>
      <x:c r="H103" s="3"/>
      <x:c r="I103" s="3"/>
    </x:row>
    <x:row r="104" ht="25" customHeight="1">
      <x:c r="A104" s="2"/>
      <x:c r="B104" s="3"/>
      <x:c r="C104" s="3"/>
      <x:c r="D104" s="3"/>
      <x:c r="E104" s="3"/>
      <x:c r="F104" s="3"/>
      <x:c r="G104" s="3"/>
      <x:c r="H104" s="3"/>
      <x:c r="I104" s="3"/>
    </x:row>
    <x:row r="105" ht="25" customHeight="1">
      <x:c r="A105" s="2"/>
      <x:c r="B105" s="3"/>
      <x:c r="C105" s="3"/>
      <x:c r="D105" s="3"/>
      <x:c r="E105" s="3"/>
      <x:c r="F105" s="3"/>
      <x:c r="G105" s="3"/>
      <x:c r="H105" s="3"/>
      <x:c r="I105" s="3"/>
    </x:row>
    <x:row r="106" ht="25" customHeight="1">
      <x:c r="A106" s="2"/>
      <x:c r="B106" s="3"/>
      <x:c r="C106" s="3"/>
      <x:c r="D106" s="3"/>
      <x:c r="E106" s="3"/>
      <x:c r="F106" s="3"/>
      <x:c r="G106" s="3"/>
      <x:c r="H106" s="3"/>
      <x:c r="I106" s="3"/>
    </x:row>
    <x:row r="107" ht="25" customHeight="1">
      <x:c r="A107" s="2"/>
      <x:c r="B107" s="3"/>
      <x:c r="C107" s="3"/>
      <x:c r="D107" s="3"/>
      <x:c r="E107" s="3"/>
      <x:c r="F107" s="3"/>
      <x:c r="G107" s="3"/>
      <x:c r="H107" s="3"/>
      <x:c r="I107" s="3"/>
    </x:row>
    <x:row r="108" ht="25" customHeight="1">
      <x:c r="A108" s="2"/>
      <x:c r="B108" s="3"/>
      <x:c r="C108" s="3"/>
      <x:c r="D108" s="3"/>
      <x:c r="E108" s="3"/>
      <x:c r="F108" s="3"/>
      <x:c r="G108" s="3"/>
      <x:c r="H108" s="3"/>
      <x:c r="I108" s="3"/>
    </x:row>
    <x:row r="109" ht="25" customHeight="1">
      <x:c r="A109" s="2"/>
      <x:c r="B109" s="3"/>
      <x:c r="C109" s="3"/>
      <x:c r="D109" s="3"/>
      <x:c r="E109" s="3"/>
      <x:c r="F109" s="3"/>
      <x:c r="G109" s="3"/>
      <x:c r="H109" s="3"/>
      <x:c r="I109" s="3"/>
    </x:row>
    <x:row r="110" ht="25" customHeight="1">
      <x:c r="A110" s="2"/>
      <x:c r="B110" s="3"/>
      <x:c r="C110" s="3"/>
      <x:c r="D110" s="3"/>
      <x:c r="E110" s="3"/>
      <x:c r="F110" s="3"/>
      <x:c r="G110" s="3"/>
      <x:c r="H110" s="3"/>
      <x:c r="I110" s="3"/>
    </x:row>
    <x:row r="111" ht="25" customHeight="1">
      <x:c r="A111" s="2"/>
      <x:c r="B111" s="3"/>
      <x:c r="C111" s="3"/>
      <x:c r="D111" s="3"/>
      <x:c r="E111" s="3"/>
      <x:c r="F111" s="3"/>
      <x:c r="G111" s="3"/>
      <x:c r="H111" s="3"/>
      <x:c r="I111" s="3"/>
    </x:row>
    <x:row r="112" ht="25" customHeight="1">
      <x:c r="A112" s="2"/>
      <x:c r="B112" s="3"/>
      <x:c r="C112" s="3"/>
      <x:c r="D112" s="3"/>
      <x:c r="E112" s="3"/>
      <x:c r="F112" s="3"/>
      <x:c r="G112" s="3"/>
      <x:c r="H112" s="3"/>
      <x:c r="I112" s="3"/>
    </x:row>
    <x:row r="113" ht="25" customHeight="1">
      <x:c r="A113" s="2"/>
      <x:c r="B113" s="3"/>
      <x:c r="C113" s="3"/>
      <x:c r="D113" s="3"/>
      <x:c r="E113" s="3"/>
      <x:c r="F113" s="3"/>
      <x:c r="G113" s="3"/>
      <x:c r="H113" s="3"/>
      <x:c r="I113" s="3"/>
    </x:row>
    <x:row r="114" ht="25" customHeight="1">
      <x:c r="A114" s="2"/>
      <x:c r="B114" s="3"/>
      <x:c r="C114" s="3"/>
      <x:c r="D114" s="3"/>
      <x:c r="E114" s="3"/>
      <x:c r="F114" s="3"/>
      <x:c r="G114" s="3"/>
      <x:c r="H114" s="3"/>
      <x:c r="I114" s="3"/>
    </x:row>
    <x:row r="115" ht="25" customHeight="1">
      <x:c r="A115" s="2"/>
      <x:c r="B115" s="3"/>
      <x:c r="C115" s="3"/>
      <x:c r="D115" s="3"/>
      <x:c r="E115" s="3"/>
      <x:c r="F115" s="3"/>
      <x:c r="G115" s="3"/>
      <x:c r="H115" s="3"/>
      <x:c r="I115" s="3"/>
    </x:row>
    <x:row r="116" ht="25" customHeight="1">
      <x:c r="A116" s="2"/>
      <x:c r="B116" s="3"/>
      <x:c r="C116" s="3"/>
      <x:c r="D116" s="3"/>
      <x:c r="E116" s="3"/>
      <x:c r="F116" s="3"/>
      <x:c r="G116" s="3"/>
      <x:c r="H116" s="3"/>
      <x:c r="I116" s="3"/>
    </x:row>
    <x:row r="117" ht="25" customHeight="1">
      <x:c r="A117" s="2"/>
      <x:c r="B117" s="3"/>
      <x:c r="C117" s="3"/>
      <x:c r="D117" s="3"/>
      <x:c r="E117" s="3"/>
      <x:c r="F117" s="3"/>
      <x:c r="G117" s="3"/>
      <x:c r="H117" s="3"/>
      <x:c r="I117" s="3"/>
    </x:row>
    <x:row r="118" ht="25" customHeight="1">
      <x:c r="A118" s="2"/>
      <x:c r="B118" s="3"/>
      <x:c r="C118" s="3"/>
      <x:c r="D118" s="3"/>
      <x:c r="E118" s="3"/>
      <x:c r="F118" s="3"/>
      <x:c r="G118" s="3"/>
      <x:c r="H118" s="3"/>
      <x:c r="I118" s="3"/>
    </x:row>
    <x:row r="119" ht="25" customHeight="1">
      <x:c r="A119" s="2"/>
      <x:c r="B119" s="3"/>
      <x:c r="C119" s="3"/>
      <x:c r="D119" s="3"/>
      <x:c r="E119" s="3"/>
      <x:c r="F119" s="3"/>
      <x:c r="G119" s="3"/>
      <x:c r="H119" s="3"/>
      <x:c r="I119" s="3"/>
    </x:row>
    <x:row r="120" ht="25" customHeight="1">
      <x:c r="A120" s="2"/>
      <x:c r="B120" s="3"/>
      <x:c r="C120" s="3"/>
      <x:c r="D120" s="3"/>
      <x:c r="E120" s="3"/>
      <x:c r="F120" s="3"/>
      <x:c r="G120" s="3"/>
      <x:c r="H120" s="3"/>
      <x:c r="I120" s="3"/>
    </x:row>
    <x:row r="121" ht="25" customHeight="1">
      <x:c r="A121" s="2"/>
      <x:c r="B121" s="3"/>
      <x:c r="C121" s="3"/>
      <x:c r="D121" s="3"/>
      <x:c r="E121" s="3"/>
      <x:c r="F121" s="3"/>
      <x:c r="G121" s="3"/>
      <x:c r="H121" s="3"/>
      <x:c r="I121" s="3"/>
    </x:row>
    <x:row r="122" ht="25" customHeight="1">
      <x:c r="A122" s="2"/>
      <x:c r="B122" s="3"/>
      <x:c r="C122" s="3"/>
      <x:c r="D122" s="3"/>
      <x:c r="E122" s="3"/>
      <x:c r="F122" s="3"/>
      <x:c r="G122" s="3"/>
      <x:c r="H122" s="3"/>
      <x:c r="I122" s="3"/>
    </x:row>
    <x:row r="123" ht="25" customHeight="1">
      <x:c r="A123" s="2"/>
      <x:c r="B123" s="3"/>
      <x:c r="C123" s="3"/>
      <x:c r="D123" s="3"/>
      <x:c r="E123" s="3"/>
      <x:c r="F123" s="3"/>
      <x:c r="G123" s="3"/>
      <x:c r="H123" s="3"/>
      <x:c r="I123" s="3"/>
    </x:row>
    <x:row r="124" ht="25" customHeight="1">
      <x:c r="A124" s="2"/>
      <x:c r="B124" s="3"/>
      <x:c r="C124" s="3"/>
      <x:c r="D124" s="3"/>
      <x:c r="E124" s="3"/>
      <x:c r="F124" s="3"/>
      <x:c r="G124" s="3"/>
      <x:c r="H124" s="3"/>
      <x:c r="I124" s="3"/>
    </x:row>
    <x:row r="125" ht="25" customHeight="1">
      <x:c r="A125" s="2"/>
      <x:c r="B125" s="3"/>
      <x:c r="C125" s="3"/>
      <x:c r="D125" s="3"/>
      <x:c r="E125" s="3"/>
      <x:c r="F125" s="3"/>
      <x:c r="G125" s="3"/>
      <x:c r="H125" s="3"/>
      <x:c r="I125" s="3"/>
    </x:row>
    <x:row r="126" ht="25" customHeight="1">
      <x:c r="A126" s="2"/>
      <x:c r="B126" s="3"/>
      <x:c r="C126" s="3"/>
      <x:c r="D126" s="3"/>
      <x:c r="E126" s="3"/>
      <x:c r="F126" s="3"/>
      <x:c r="G126" s="3"/>
      <x:c r="H126" s="3"/>
      <x:c r="I126" s="3"/>
    </x:row>
    <x:row r="127" ht="25" customHeight="1">
      <x:c r="A127" s="2"/>
      <x:c r="B127" s="3"/>
      <x:c r="C127" s="3"/>
      <x:c r="D127" s="3"/>
      <x:c r="E127" s="3"/>
      <x:c r="F127" s="3"/>
      <x:c r="G127" s="3"/>
      <x:c r="H127" s="3"/>
      <x:c r="I127" s="3"/>
    </x:row>
    <x:row r="128" ht="25" customHeight="1">
      <x:c r="A128" s="2"/>
      <x:c r="B128" s="3"/>
      <x:c r="C128" s="3"/>
      <x:c r="D128" s="3"/>
      <x:c r="E128" s="3"/>
      <x:c r="F128" s="3"/>
      <x:c r="G128" s="3"/>
      <x:c r="H128" s="3"/>
      <x:c r="I128" s="3"/>
    </x:row>
    <x:row r="129" ht="25" customHeight="1">
      <x:c r="A129" s="2"/>
      <x:c r="B129" s="3"/>
      <x:c r="C129" s="3"/>
      <x:c r="D129" s="3"/>
      <x:c r="E129" s="3"/>
      <x:c r="F129" s="3"/>
      <x:c r="G129" s="3"/>
      <x:c r="H129" s="3"/>
      <x:c r="I129" s="3"/>
    </x:row>
    <x:row r="130" ht="25" customHeight="1">
      <x:c r="A130" s="2"/>
      <x:c r="B130" s="3"/>
      <x:c r="C130" s="3"/>
      <x:c r="D130" s="3"/>
      <x:c r="E130" s="3"/>
      <x:c r="F130" s="3"/>
      <x:c r="G130" s="3"/>
      <x:c r="H130" s="3"/>
      <x:c r="I130" s="3"/>
    </x:row>
    <x:row r="131" ht="25" customHeight="1">
      <x:c r="A131" s="2"/>
      <x:c r="B131" s="3"/>
      <x:c r="C131" s="3"/>
      <x:c r="D131" s="3"/>
      <x:c r="E131" s="3"/>
      <x:c r="F131" s="3"/>
      <x:c r="G131" s="3"/>
      <x:c r="H131" s="3"/>
      <x:c r="I131" s="3"/>
    </x:row>
    <x:row r="132" ht="25" customHeight="1">
      <x:c r="A132" s="2"/>
      <x:c r="B132" s="3"/>
      <x:c r="C132" s="3"/>
      <x:c r="D132" s="3"/>
      <x:c r="E132" s="3"/>
      <x:c r="F132" s="3"/>
      <x:c r="G132" s="3"/>
      <x:c r="H132" s="3"/>
      <x:c r="I132" s="3"/>
    </x:row>
    <x:row r="133" ht="25" customHeight="1">
      <x:c r="A133" s="2"/>
      <x:c r="B133" s="3"/>
      <x:c r="C133" s="3"/>
      <x:c r="D133" s="3"/>
      <x:c r="E133" s="3"/>
      <x:c r="F133" s="3"/>
      <x:c r="G133" s="3"/>
      <x:c r="H133" s="3"/>
      <x:c r="I133" s="3"/>
    </x:row>
    <x:row r="134" ht="25" customHeight="1">
      <x:c r="A134" s="2"/>
      <x:c r="B134" s="3"/>
      <x:c r="C134" s="3"/>
      <x:c r="D134" s="3"/>
      <x:c r="E134" s="3"/>
      <x:c r="F134" s="3"/>
      <x:c r="G134" s="3"/>
      <x:c r="H134" s="3"/>
      <x:c r="I134" s="3"/>
    </x:row>
    <x:row r="135" ht="25" customHeight="1">
      <x:c r="A135" s="2"/>
      <x:c r="B135" s="3"/>
      <x:c r="C135" s="3"/>
      <x:c r="D135" s="3"/>
      <x:c r="E135" s="3"/>
      <x:c r="F135" s="3"/>
      <x:c r="G135" s="3"/>
      <x:c r="H135" s="3"/>
      <x:c r="I135" s="3"/>
    </x:row>
    <x:row r="136" ht="25" customHeight="1">
      <x:c r="A136" s="2"/>
      <x:c r="B136" s="3"/>
      <x:c r="C136" s="3"/>
      <x:c r="D136" s="3"/>
      <x:c r="E136" s="3"/>
      <x:c r="F136" s="3"/>
      <x:c r="G136" s="3"/>
      <x:c r="H136" s="3"/>
      <x:c r="I136" s="3"/>
    </x:row>
    <x:row r="137" ht="25" customHeight="1">
      <x:c r="A137" s="2"/>
      <x:c r="B137" s="3"/>
      <x:c r="C137" s="3"/>
      <x:c r="D137" s="3"/>
      <x:c r="E137" s="3"/>
      <x:c r="F137" s="3"/>
      <x:c r="G137" s="3"/>
      <x:c r="H137" s="3"/>
      <x:c r="I137" s="3"/>
    </x:row>
    <x:row r="138" ht="25" customHeight="1">
      <x:c r="A138" s="2"/>
      <x:c r="B138" s="3"/>
      <x:c r="C138" s="3"/>
      <x:c r="D138" s="3"/>
      <x:c r="E138" s="3"/>
      <x:c r="F138" s="3"/>
      <x:c r="G138" s="3"/>
      <x:c r="H138" s="3"/>
      <x:c r="I138" s="3"/>
    </x:row>
    <x:row r="139" ht="25" customHeight="1">
      <x:c r="A139" s="2"/>
      <x:c r="B139" s="3"/>
      <x:c r="C139" s="3"/>
      <x:c r="D139" s="3"/>
      <x:c r="E139" s="3"/>
      <x:c r="F139" s="3"/>
      <x:c r="G139" s="3"/>
      <x:c r="H139" s="3"/>
      <x:c r="I139" s="3"/>
    </x:row>
    <x:row r="140" ht="25" customHeight="1">
      <x:c r="A140" s="2"/>
      <x:c r="B140" s="3"/>
      <x:c r="C140" s="3"/>
      <x:c r="D140" s="3"/>
      <x:c r="E140" s="3"/>
      <x:c r="F140" s="3"/>
      <x:c r="G140" s="3"/>
      <x:c r="H140" s="3"/>
      <x:c r="I140" s="3"/>
    </x:row>
    <x:row r="141" ht="25" customHeight="1">
      <x:c r="A141" s="2"/>
      <x:c r="B141" s="3"/>
      <x:c r="C141" s="3"/>
      <x:c r="D141" s="3"/>
      <x:c r="E141" s="3"/>
      <x:c r="F141" s="3"/>
      <x:c r="G141" s="3"/>
      <x:c r="H141" s="3"/>
      <x:c r="I141" s="3"/>
    </x:row>
    <x:row r="142" ht="25" customHeight="1">
      <x:c r="A142" s="2"/>
      <x:c r="B142" s="3"/>
      <x:c r="C142" s="3"/>
      <x:c r="D142" s="3"/>
      <x:c r="E142" s="3"/>
      <x:c r="F142" s="3"/>
      <x:c r="G142" s="3"/>
      <x:c r="H142" s="3"/>
      <x:c r="I142" s="3"/>
    </x:row>
    <x:row r="143" ht="25" customHeight="1">
      <x:c r="A143" s="2"/>
      <x:c r="B143" s="3"/>
      <x:c r="C143" s="3"/>
      <x:c r="D143" s="3"/>
      <x:c r="E143" s="3"/>
      <x:c r="F143" s="3"/>
      <x:c r="G143" s="3"/>
      <x:c r="H143" s="3"/>
      <x:c r="I143" s="3"/>
    </x:row>
    <x:row r="144" ht="25" customHeight="1">
      <x:c r="A144" s="2"/>
      <x:c r="B144" s="3"/>
      <x:c r="C144" s="3"/>
      <x:c r="D144" s="3"/>
      <x:c r="E144" s="3"/>
      <x:c r="F144" s="3"/>
      <x:c r="G144" s="3"/>
      <x:c r="H144" s="3"/>
      <x:c r="I144" s="3"/>
    </x:row>
    <x:row r="145" ht="25" customHeight="1">
      <x:c r="A145" s="2"/>
      <x:c r="B145" s="3"/>
      <x:c r="C145" s="3"/>
      <x:c r="D145" s="3"/>
      <x:c r="E145" s="3"/>
      <x:c r="F145" s="3"/>
      <x:c r="G145" s="3"/>
      <x:c r="H145" s="3"/>
      <x:c r="I145" s="3"/>
    </x:row>
    <x:row r="146" ht="25" customHeight="1">
      <x:c r="A146" s="2"/>
      <x:c r="B146" s="3"/>
      <x:c r="C146" s="3"/>
      <x:c r="D146" s="3"/>
      <x:c r="E146" s="3"/>
      <x:c r="F146" s="3"/>
      <x:c r="G146" s="3"/>
      <x:c r="H146" s="3"/>
      <x:c r="I146" s="3"/>
    </x:row>
    <x:row r="147" ht="25" customHeight="1">
      <x:c r="A147" s="2"/>
      <x:c r="B147" s="3"/>
      <x:c r="C147" s="3"/>
      <x:c r="D147" s="3"/>
      <x:c r="E147" s="3"/>
      <x:c r="F147" s="3"/>
      <x:c r="G147" s="3"/>
      <x:c r="H147" s="3"/>
      <x:c r="I147" s="3"/>
    </x:row>
    <x:row r="148" ht="25" customHeight="1">
      <x:c r="A148" s="2"/>
      <x:c r="B148" s="3"/>
      <x:c r="C148" s="3"/>
      <x:c r="D148" s="3"/>
      <x:c r="E148" s="3"/>
      <x:c r="F148" s="3"/>
      <x:c r="G148" s="3"/>
      <x:c r="H148" s="3"/>
      <x:c r="I148" s="3"/>
    </x:row>
    <x:row r="149" ht="25" customHeight="1">
      <x:c r="A149" s="2"/>
      <x:c r="B149" s="3"/>
      <x:c r="C149" s="3"/>
      <x:c r="D149" s="3"/>
      <x:c r="E149" s="3"/>
      <x:c r="F149" s="3"/>
      <x:c r="G149" s="3"/>
      <x:c r="H149" s="3"/>
      <x:c r="I149" s="3"/>
    </x:row>
    <x:row r="150" ht="25" customHeight="1">
      <x:c r="A150" s="2"/>
      <x:c r="B150" s="3"/>
      <x:c r="C150" s="3"/>
      <x:c r="D150" s="3"/>
      <x:c r="E150" s="3"/>
      <x:c r="F150" s="3"/>
      <x:c r="G150" s="3"/>
      <x:c r="H150" s="3"/>
      <x:c r="I150" s="3"/>
    </x:row>
    <x:row r="151" ht="25" customHeight="1">
      <x:c r="A151" s="2"/>
      <x:c r="B151" s="3"/>
      <x:c r="C151" s="3"/>
      <x:c r="D151" s="3"/>
      <x:c r="E151" s="3"/>
      <x:c r="F151" s="3"/>
      <x:c r="G151" s="3"/>
      <x:c r="H151" s="3"/>
      <x:c r="I151" s="3"/>
    </x:row>
    <x:row r="152" ht="25" customHeight="1">
      <x:c r="A152" s="2"/>
      <x:c r="B152" s="3"/>
      <x:c r="C152" s="3"/>
      <x:c r="D152" s="3"/>
      <x:c r="E152" s="3"/>
      <x:c r="F152" s="3"/>
      <x:c r="G152" s="3"/>
      <x:c r="H152" s="3"/>
      <x:c r="I152" s="3"/>
    </x:row>
    <x:row r="153" ht="25" customHeight="1">
      <x:c r="A153" s="2"/>
      <x:c r="B153" s="3"/>
      <x:c r="C153" s="3"/>
      <x:c r="D153" s="3"/>
      <x:c r="E153" s="3"/>
      <x:c r="F153" s="3"/>
      <x:c r="G153" s="3"/>
      <x:c r="H153" s="3"/>
      <x:c r="I153" s="3"/>
    </x:row>
    <x:row r="154" ht="25" customHeight="1">
      <x:c r="A154" s="2"/>
      <x:c r="B154" s="3"/>
      <x:c r="C154" s="3"/>
      <x:c r="D154" s="3"/>
      <x:c r="E154" s="3"/>
      <x:c r="F154" s="3"/>
      <x:c r="G154" s="3"/>
      <x:c r="H154" s="3"/>
      <x:c r="I154" s="3"/>
    </x:row>
    <x:row r="155" ht="25" customHeight="1">
      <x:c r="A155" s="2"/>
      <x:c r="B155" s="3"/>
      <x:c r="C155" s="3"/>
      <x:c r="D155" s="3"/>
      <x:c r="E155" s="3"/>
      <x:c r="F155" s="3"/>
      <x:c r="G155" s="3"/>
      <x:c r="H155" s="3"/>
      <x:c r="I155" s="3"/>
    </x:row>
    <x:row r="156" ht="25" customHeight="1">
      <x:c r="A156" s="2"/>
      <x:c r="B156" s="3"/>
      <x:c r="C156" s="3"/>
      <x:c r="D156" s="3"/>
      <x:c r="E156" s="3"/>
      <x:c r="F156" s="3"/>
      <x:c r="G156" s="3"/>
      <x:c r="H156" s="3"/>
      <x:c r="I156" s="3"/>
    </x:row>
    <x:row r="157" ht="25" customHeight="1">
      <x:c r="A157" s="2"/>
      <x:c r="B157" s="3"/>
      <x:c r="C157" s="3"/>
      <x:c r="D157" s="3"/>
      <x:c r="E157" s="3"/>
      <x:c r="F157" s="3"/>
      <x:c r="G157" s="3"/>
      <x:c r="H157" s="3"/>
      <x:c r="I157" s="3"/>
    </x:row>
    <x:row r="158" ht="25" customHeight="1">
      <x:c r="A158" s="2"/>
      <x:c r="B158" s="3"/>
      <x:c r="C158" s="3"/>
      <x:c r="D158" s="3"/>
      <x:c r="E158" s="3"/>
      <x:c r="F158" s="3"/>
      <x:c r="G158" s="3"/>
      <x:c r="H158" s="3"/>
      <x:c r="I158" s="3"/>
    </x:row>
    <x:row r="159" ht="25" customHeight="1">
      <x:c r="A159" s="2"/>
      <x:c r="B159" s="3"/>
      <x:c r="C159" s="3"/>
      <x:c r="D159" s="3"/>
      <x:c r="E159" s="3"/>
      <x:c r="F159" s="3"/>
      <x:c r="G159" s="3"/>
      <x:c r="H159" s="3"/>
      <x:c r="I159" s="3"/>
    </x:row>
    <x:row r="160" ht="25" customHeight="1">
      <x:c r="A160" s="2"/>
      <x:c r="B160" s="3"/>
      <x:c r="C160" s="3"/>
      <x:c r="D160" s="3"/>
      <x:c r="E160" s="3"/>
      <x:c r="F160" s="3"/>
      <x:c r="G160" s="3"/>
      <x:c r="H160" s="3"/>
      <x:c r="I160" s="3"/>
    </x:row>
    <x:row r="161" ht="25" customHeight="1">
      <x:c r="A161" s="2"/>
      <x:c r="B161" s="3"/>
      <x:c r="C161" s="3"/>
      <x:c r="D161" s="3"/>
      <x:c r="E161" s="3"/>
      <x:c r="F161" s="3"/>
      <x:c r="G161" s="3"/>
      <x:c r="H161" s="3"/>
      <x:c r="I161" s="3"/>
    </x:row>
    <x:row r="162" ht="25" customHeight="1">
      <x:c r="A162" s="2"/>
      <x:c r="B162" s="3"/>
      <x:c r="C162" s="3"/>
      <x:c r="D162" s="3"/>
      <x:c r="E162" s="3"/>
      <x:c r="F162" s="3"/>
      <x:c r="G162" s="3"/>
      <x:c r="H162" s="3"/>
      <x:c r="I162" s="3"/>
    </x:row>
    <x:row r="163" ht="25" customHeight="1">
      <x:c r="A163" s="2"/>
      <x:c r="B163" s="3"/>
      <x:c r="C163" s="3"/>
      <x:c r="D163" s="3"/>
      <x:c r="E163" s="3"/>
      <x:c r="F163" s="3"/>
      <x:c r="G163" s="3"/>
      <x:c r="H163" s="3"/>
      <x:c r="I163" s="3"/>
    </x:row>
    <x:row r="164" ht="25" customHeight="1">
      <x:c r="A164" s="2"/>
      <x:c r="B164" s="3"/>
      <x:c r="C164" s="3"/>
      <x:c r="D164" s="3"/>
      <x:c r="E164" s="3"/>
      <x:c r="F164" s="3"/>
      <x:c r="G164" s="3"/>
      <x:c r="H164" s="3"/>
      <x:c r="I164" s="3"/>
    </x:row>
    <x:row r="165" ht="25" customHeight="1">
      <x:c r="A165" s="2"/>
      <x:c r="B165" s="3"/>
      <x:c r="C165" s="3"/>
      <x:c r="D165" s="3"/>
      <x:c r="E165" s="3"/>
      <x:c r="F165" s="3"/>
      <x:c r="G165" s="3"/>
      <x:c r="H165" s="3"/>
      <x:c r="I165" s="3"/>
    </x:row>
    <x:row r="166" ht="25" customHeight="1">
      <x:c r="A166" s="2"/>
      <x:c r="B166" s="3"/>
      <x:c r="C166" s="3"/>
      <x:c r="D166" s="3"/>
      <x:c r="E166" s="3"/>
      <x:c r="F166" s="3"/>
      <x:c r="G166" s="3"/>
      <x:c r="H166" s="3"/>
      <x:c r="I166" s="3"/>
    </x:row>
    <x:row r="167" ht="25" customHeight="1">
      <x:c r="A167" s="2"/>
      <x:c r="B167" s="3"/>
      <x:c r="C167" s="3"/>
      <x:c r="D167" s="3"/>
      <x:c r="E167" s="3"/>
      <x:c r="F167" s="3"/>
      <x:c r="G167" s="3"/>
      <x:c r="H167" s="3"/>
      <x:c r="I167" s="3"/>
    </x:row>
    <x:row r="168" ht="25" customHeight="1">
      <x:c r="A168" s="2"/>
      <x:c r="B168" s="3"/>
      <x:c r="C168" s="3"/>
      <x:c r="D168" s="3"/>
      <x:c r="E168" s="3"/>
      <x:c r="F168" s="3"/>
      <x:c r="G168" s="3"/>
      <x:c r="H168" s="3"/>
      <x:c r="I168" s="3"/>
    </x:row>
    <x:row r="169" ht="25" customHeight="1">
      <x:c r="A169" s="2"/>
      <x:c r="B169" s="3"/>
      <x:c r="C169" s="3"/>
      <x:c r="D169" s="3"/>
      <x:c r="E169" s="3"/>
      <x:c r="F169" s="3"/>
      <x:c r="G169" s="3"/>
      <x:c r="H169" s="3"/>
      <x:c r="I169" s="3"/>
    </x:row>
    <x:row r="170" ht="25" customHeight="1">
      <x:c r="A170" s="2"/>
      <x:c r="B170" s="3"/>
      <x:c r="C170" s="3"/>
      <x:c r="D170" s="3"/>
      <x:c r="E170" s="3"/>
      <x:c r="F170" s="3"/>
      <x:c r="G170" s="3"/>
      <x:c r="H170" s="3"/>
      <x:c r="I170" s="3"/>
    </x:row>
    <x:row r="171" ht="25" customHeight="1">
      <x:c r="A171" s="2"/>
      <x:c r="B171" s="3"/>
      <x:c r="C171" s="3"/>
      <x:c r="D171" s="3"/>
      <x:c r="E171" s="3"/>
      <x:c r="F171" s="3"/>
      <x:c r="G171" s="3"/>
      <x:c r="H171" s="3"/>
      <x:c r="I171" s="3"/>
    </x:row>
    <x:row r="172" ht="25" customHeight="1">
      <x:c r="A172" s="2"/>
      <x:c r="B172" s="3"/>
      <x:c r="C172" s="3"/>
      <x:c r="D172" s="3"/>
      <x:c r="E172" s="3"/>
      <x:c r="F172" s="3"/>
      <x:c r="G172" s="3"/>
      <x:c r="H172" s="3"/>
      <x:c r="I172" s="3"/>
    </x:row>
    <x:row r="173" ht="25" customHeight="1">
      <x:c r="A173" s="2"/>
      <x:c r="B173" s="3"/>
      <x:c r="C173" s="3"/>
      <x:c r="D173" s="3"/>
      <x:c r="E173" s="3"/>
      <x:c r="F173" s="3"/>
      <x:c r="G173" s="3"/>
      <x:c r="H173" s="3"/>
      <x:c r="I173" s="3"/>
    </x:row>
    <x:row r="174" ht="25" customHeight="1">
      <x:c r="A174" s="2"/>
      <x:c r="B174" s="3"/>
      <x:c r="C174" s="3"/>
      <x:c r="D174" s="3"/>
      <x:c r="E174" s="3"/>
      <x:c r="F174" s="3"/>
      <x:c r="G174" s="3"/>
      <x:c r="H174" s="3"/>
      <x:c r="I174" s="3"/>
    </x:row>
    <x:row r="175" ht="25" customHeight="1">
      <x:c r="A175" s="2"/>
      <x:c r="B175" s="3"/>
      <x:c r="C175" s="3"/>
      <x:c r="D175" s="3"/>
      <x:c r="E175" s="3"/>
      <x:c r="F175" s="3"/>
      <x:c r="G175" s="3"/>
      <x:c r="H175" s="3"/>
      <x:c r="I175" s="3"/>
    </x:row>
    <x:row r="176" ht="25" customHeight="1">
      <x:c r="A176" s="2"/>
      <x:c r="B176" s="3"/>
      <x:c r="C176" s="3"/>
      <x:c r="D176" s="3"/>
      <x:c r="E176" s="3"/>
      <x:c r="F176" s="3"/>
      <x:c r="G176" s="3"/>
      <x:c r="H176" s="3"/>
      <x:c r="I176" s="3"/>
    </x:row>
    <x:row r="177" ht="25" customHeight="1">
      <x:c r="A177" s="2"/>
      <x:c r="B177" s="3"/>
      <x:c r="C177" s="3"/>
      <x:c r="D177" s="3"/>
      <x:c r="E177" s="3"/>
      <x:c r="F177" s="3"/>
      <x:c r="G177" s="3"/>
      <x:c r="H177" s="3"/>
      <x:c r="I177" s="3"/>
    </x:row>
    <x:row r="178" ht="25" customHeight="1">
      <x:c r="A178" s="2"/>
      <x:c r="B178" s="3"/>
      <x:c r="C178" s="3"/>
      <x:c r="D178" s="3"/>
      <x:c r="E178" s="3"/>
      <x:c r="F178" s="3"/>
      <x:c r="G178" s="3"/>
      <x:c r="H178" s="3"/>
      <x:c r="I178" s="3"/>
    </x:row>
    <x:row r="179" ht="25" customHeight="1">
      <x:c r="A179" s="2"/>
      <x:c r="B179" s="3"/>
      <x:c r="C179" s="3"/>
      <x:c r="D179" s="3"/>
      <x:c r="E179" s="3"/>
      <x:c r="F179" s="3"/>
      <x:c r="G179" s="3"/>
      <x:c r="H179" s="3"/>
      <x:c r="I179" s="3"/>
    </x:row>
    <x:row r="180" ht="25" customHeight="1">
      <x:c r="A180" s="2"/>
      <x:c r="B180" s="3"/>
      <x:c r="C180" s="3"/>
      <x:c r="D180" s="3"/>
      <x:c r="E180" s="3"/>
      <x:c r="F180" s="3"/>
      <x:c r="G180" s="3"/>
      <x:c r="H180" s="3"/>
      <x:c r="I180" s="3"/>
    </x:row>
    <x:row r="181" ht="25" customHeight="1">
      <x:c r="A181" s="2"/>
      <x:c r="B181" s="3"/>
      <x:c r="C181" s="3"/>
      <x:c r="D181" s="3"/>
      <x:c r="E181" s="3"/>
      <x:c r="F181" s="3"/>
      <x:c r="G181" s="3"/>
      <x:c r="H181" s="3"/>
      <x:c r="I181" s="3"/>
    </x:row>
    <x:row r="182" ht="25" customHeight="1">
      <x:c r="A182" s="2"/>
      <x:c r="B182" s="3"/>
      <x:c r="C182" s="3"/>
      <x:c r="D182" s="3"/>
      <x:c r="E182" s="3"/>
      <x:c r="F182" s="3"/>
      <x:c r="G182" s="3"/>
      <x:c r="H182" s="3"/>
      <x:c r="I182" s="3"/>
    </x:row>
    <x:row r="183" ht="25" customHeight="1">
      <x:c r="A183" s="2"/>
      <x:c r="B183" s="3"/>
      <x:c r="C183" s="3"/>
      <x:c r="D183" s="3"/>
      <x:c r="E183" s="3"/>
      <x:c r="F183" s="3"/>
      <x:c r="G183" s="3"/>
      <x:c r="H183" s="3"/>
      <x:c r="I183" s="3"/>
    </x:row>
    <x:row r="184" ht="25" customHeight="1">
      <x:c r="A184" s="2"/>
      <x:c r="B184" s="3"/>
      <x:c r="C184" s="3"/>
      <x:c r="D184" s="3"/>
      <x:c r="E184" s="3"/>
      <x:c r="F184" s="3"/>
      <x:c r="G184" s="3"/>
      <x:c r="H184" s="3"/>
      <x:c r="I184" s="3"/>
    </x:row>
    <x:row r="185" ht="25" customHeight="1">
      <x:c r="A185" s="2"/>
      <x:c r="B185" s="3"/>
      <x:c r="C185" s="3"/>
      <x:c r="D185" s="3"/>
      <x:c r="E185" s="3"/>
      <x:c r="F185" s="3"/>
      <x:c r="G185" s="3"/>
      <x:c r="H185" s="3"/>
      <x:c r="I185" s="3"/>
    </x:row>
    <x:row r="186" ht="25" customHeight="1">
      <x:c r="A186" s="2"/>
      <x:c r="B186" s="3"/>
      <x:c r="C186" s="3"/>
      <x:c r="D186" s="3"/>
      <x:c r="E186" s="3"/>
      <x:c r="F186" s="3"/>
      <x:c r="G186" s="3"/>
      <x:c r="H186" s="3"/>
      <x:c r="I186" s="3"/>
    </x:row>
    <x:row r="187" ht="25" customHeight="1">
      <x:c r="A187" s="2"/>
      <x:c r="B187" s="3"/>
      <x:c r="C187" s="3"/>
      <x:c r="D187" s="3"/>
      <x:c r="E187" s="3"/>
      <x:c r="F187" s="3"/>
      <x:c r="G187" s="3"/>
      <x:c r="H187" s="3"/>
      <x:c r="I187" s="3"/>
    </x:row>
    <x:row r="188" ht="25" customHeight="1">
      <x:c r="A188" s="2"/>
      <x:c r="B188" s="3"/>
      <x:c r="C188" s="3"/>
      <x:c r="D188" s="3"/>
      <x:c r="E188" s="3"/>
      <x:c r="F188" s="3"/>
      <x:c r="G188" s="3"/>
      <x:c r="H188" s="3"/>
      <x:c r="I188" s="3"/>
    </x:row>
    <x:row r="189" ht="25" customHeight="1">
      <x:c r="A189" s="2"/>
      <x:c r="B189" s="3"/>
      <x:c r="C189" s="3"/>
      <x:c r="D189" s="3"/>
      <x:c r="E189" s="3"/>
      <x:c r="F189" s="3"/>
      <x:c r="G189" s="3"/>
      <x:c r="H189" s="3"/>
      <x:c r="I189" s="3"/>
    </x:row>
    <x:row r="190" ht="25" customHeight="1">
      <x:c r="A190" s="2"/>
      <x:c r="B190" s="3"/>
      <x:c r="C190" s="3"/>
      <x:c r="D190" s="3"/>
      <x:c r="E190" s="3"/>
      <x:c r="F190" s="3"/>
      <x:c r="G190" s="3"/>
      <x:c r="H190" s="3"/>
      <x:c r="I190" s="3"/>
    </x:row>
    <x:row r="191" ht="25" customHeight="1">
      <x:c r="A191" s="2"/>
      <x:c r="B191" s="3"/>
      <x:c r="C191" s="3"/>
      <x:c r="D191" s="3"/>
      <x:c r="E191" s="3"/>
      <x:c r="F191" s="3"/>
      <x:c r="G191" s="3"/>
      <x:c r="H191" s="3"/>
      <x:c r="I191" s="3"/>
    </x:row>
    <x:row r="192" ht="25" customHeight="1">
      <x:c r="A192" s="2"/>
      <x:c r="B192" s="3"/>
      <x:c r="C192" s="3"/>
      <x:c r="D192" s="3"/>
      <x:c r="E192" s="3"/>
      <x:c r="F192" s="3"/>
      <x:c r="G192" s="3"/>
      <x:c r="H192" s="3"/>
      <x:c r="I192" s="3"/>
    </x:row>
    <x:row r="193" ht="25" customHeight="1">
      <x:c r="A193" s="2"/>
      <x:c r="B193" s="3"/>
      <x:c r="C193" s="3"/>
      <x:c r="D193" s="3"/>
      <x:c r="E193" s="3"/>
      <x:c r="F193" s="3"/>
      <x:c r="G193" s="3"/>
      <x:c r="H193" s="3"/>
      <x:c r="I193" s="3"/>
    </x:row>
    <x:row r="194" ht="25" customHeight="1">
      <x:c r="A194" s="2"/>
      <x:c r="B194" s="3"/>
      <x:c r="C194" s="3"/>
      <x:c r="D194" s="3"/>
      <x:c r="E194" s="3"/>
      <x:c r="F194" s="3"/>
      <x:c r="G194" s="3"/>
      <x:c r="H194" s="3"/>
      <x:c r="I194" s="3"/>
    </x:row>
    <x:row r="195" ht="25" customHeight="1">
      <x:c r="A195" s="2"/>
      <x:c r="B195" s="3"/>
      <x:c r="C195" s="3"/>
      <x:c r="D195" s="3"/>
      <x:c r="E195" s="3"/>
      <x:c r="F195" s="3"/>
      <x:c r="G195" s="3"/>
      <x:c r="H195" s="3"/>
      <x:c r="I195" s="3"/>
    </x:row>
    <x:row r="196" ht="25" customHeight="1">
      <x:c r="A196" s="2"/>
      <x:c r="B196" s="3"/>
      <x:c r="C196" s="3"/>
      <x:c r="D196" s="3"/>
      <x:c r="E196" s="3"/>
      <x:c r="F196" s="3"/>
      <x:c r="G196" s="3"/>
      <x:c r="H196" s="3"/>
      <x:c r="I196" s="3"/>
    </x:row>
    <x:row r="197" ht="25" customHeight="1">
      <x:c r="A197" s="2"/>
      <x:c r="B197" s="3"/>
      <x:c r="C197" s="3"/>
      <x:c r="D197" s="3"/>
      <x:c r="E197" s="3"/>
      <x:c r="F197" s="3"/>
      <x:c r="G197" s="3"/>
      <x:c r="H197" s="3"/>
      <x:c r="I197" s="3"/>
    </x:row>
    <x:row r="198" ht="25" customHeight="1">
      <x:c r="A198" s="2"/>
      <x:c r="B198" s="3"/>
      <x:c r="C198" s="3"/>
      <x:c r="D198" s="3"/>
      <x:c r="E198" s="3"/>
      <x:c r="F198" s="3"/>
      <x:c r="G198" s="3"/>
      <x:c r="H198" s="3"/>
      <x:c r="I198" s="3"/>
    </x:row>
    <x:row r="199" ht="25" customHeight="1">
      <x:c r="A199" s="2"/>
      <x:c r="B199" s="3"/>
      <x:c r="C199" s="3"/>
      <x:c r="D199" s="3"/>
      <x:c r="E199" s="3"/>
      <x:c r="F199" s="3"/>
      <x:c r="G199" s="3"/>
      <x:c r="H199" s="3"/>
      <x:c r="I199" s="3"/>
    </x:row>
    <x:row r="200" ht="25" customHeight="1">
      <x:c r="A200" s="2"/>
      <x:c r="B200" s="3"/>
      <x:c r="C200" s="3"/>
      <x:c r="D200" s="3"/>
      <x:c r="E200" s="3"/>
      <x:c r="F200" s="3"/>
      <x:c r="G200" s="3"/>
      <x:c r="H200" s="3"/>
      <x:c r="I200" s="3"/>
    </x:row>
    <x:row r="201" ht="25" customHeight="1">
      <x:c r="A201" s="2"/>
      <x:c r="B201" s="3"/>
      <x:c r="C201" s="3"/>
      <x:c r="D201" s="3"/>
      <x:c r="E201" s="3"/>
      <x:c r="F201" s="3"/>
      <x:c r="G201" s="3"/>
      <x:c r="H201" s="3"/>
      <x:c r="I201" s="3"/>
    </x:row>
    <x:row r="202" ht="25" customHeight="1">
      <x:c r="A202" s="2"/>
      <x:c r="B202" s="3"/>
      <x:c r="C202" s="3"/>
      <x:c r="D202" s="3"/>
      <x:c r="E202" s="3"/>
      <x:c r="F202" s="3"/>
      <x:c r="G202" s="3"/>
      <x:c r="H202" s="3"/>
      <x:c r="I202" s="3"/>
    </x:row>
    <x:row r="203" ht="25" customHeight="1">
      <x:c r="A203" s="2"/>
      <x:c r="B203" s="3"/>
      <x:c r="C203" s="3"/>
      <x:c r="D203" s="3"/>
      <x:c r="E203" s="3"/>
      <x:c r="F203" s="3"/>
      <x:c r="G203" s="3"/>
      <x:c r="H203" s="3"/>
      <x:c r="I203" s="3"/>
    </x:row>
    <x:row r="204" ht="25" customHeight="1">
      <x:c r="A204" s="2"/>
      <x:c r="B204" s="3"/>
      <x:c r="C204" s="3"/>
      <x:c r="D204" s="3"/>
      <x:c r="E204" s="3"/>
      <x:c r="F204" s="3"/>
      <x:c r="G204" s="3"/>
      <x:c r="H204" s="3"/>
      <x:c r="I204" s="3"/>
    </x:row>
    <x:row r="205" ht="25" customHeight="1">
      <x:c r="A205" s="2"/>
      <x:c r="B205" s="3"/>
      <x:c r="C205" s="3"/>
      <x:c r="D205" s="3"/>
      <x:c r="E205" s="3"/>
      <x:c r="F205" s="3"/>
      <x:c r="G205" s="3"/>
      <x:c r="H205" s="3"/>
      <x:c r="I205" s="3"/>
    </x:row>
    <x:row r="206" ht="25" customHeight="1">
      <x:c r="A206" s="2"/>
      <x:c r="B206" s="3"/>
      <x:c r="C206" s="3"/>
      <x:c r="D206" s="3"/>
      <x:c r="E206" s="3"/>
      <x:c r="F206" s="3"/>
      <x:c r="G206" s="3"/>
      <x:c r="H206" s="3"/>
      <x:c r="I206" s="3"/>
    </x:row>
    <x:row r="207" ht="25" customHeight="1">
      <x:c r="A207" s="2"/>
      <x:c r="B207" s="3"/>
      <x:c r="C207" s="3"/>
      <x:c r="D207" s="3"/>
      <x:c r="E207" s="3"/>
      <x:c r="F207" s="3"/>
      <x:c r="G207" s="3"/>
      <x:c r="H207" s="3"/>
      <x:c r="I207" s="3"/>
    </x:row>
    <x:row r="208" ht="25" customHeight="1">
      <x:c r="A208" s="2"/>
      <x:c r="B208" s="3"/>
      <x:c r="C208" s="3"/>
      <x:c r="D208" s="3"/>
      <x:c r="E208" s="3"/>
      <x:c r="F208" s="3"/>
      <x:c r="G208" s="3"/>
      <x:c r="H208" s="3"/>
      <x:c r="I208" s="3"/>
    </x:row>
    <x:row r="209" ht="25" customHeight="1">
      <x:c r="A209" s="2"/>
      <x:c r="B209" s="3"/>
      <x:c r="C209" s="3"/>
      <x:c r="D209" s="3"/>
      <x:c r="E209" s="3"/>
      <x:c r="F209" s="3"/>
      <x:c r="G209" s="3"/>
      <x:c r="H209" s="3"/>
      <x:c r="I209" s="3"/>
    </x:row>
    <x:row r="210" ht="25" customHeight="1">
      <x:c r="A210" s="2"/>
      <x:c r="B210" s="3"/>
      <x:c r="C210" s="3"/>
      <x:c r="D210" s="3"/>
      <x:c r="E210" s="3"/>
      <x:c r="F210" s="3"/>
      <x:c r="G210" s="3"/>
      <x:c r="H210" s="3"/>
      <x:c r="I210" s="3"/>
    </x:row>
    <x:row r="211" ht="25" customHeight="1">
      <x:c r="A211" s="2"/>
      <x:c r="B211" s="3"/>
      <x:c r="C211" s="3"/>
      <x:c r="D211" s="3"/>
      <x:c r="E211" s="3"/>
      <x:c r="F211" s="3"/>
      <x:c r="G211" s="3"/>
      <x:c r="H211" s="3"/>
      <x:c r="I211" s="3"/>
    </x:row>
    <x:row r="212" ht="25" customHeight="1">
      <x:c r="A212" s="2"/>
      <x:c r="B212" s="3"/>
      <x:c r="C212" s="3"/>
      <x:c r="D212" s="3"/>
      <x:c r="E212" s="3"/>
      <x:c r="F212" s="3"/>
      <x:c r="G212" s="3"/>
      <x:c r="H212" s="3"/>
      <x:c r="I212" s="3"/>
    </x:row>
    <x:row r="213" ht="25" customHeight="1">
      <x:c r="A213" s="2"/>
      <x:c r="B213" s="3"/>
      <x:c r="C213" s="3"/>
      <x:c r="D213" s="3"/>
      <x:c r="E213" s="3"/>
      <x:c r="F213" s="3"/>
      <x:c r="G213" s="3"/>
      <x:c r="H213" s="3"/>
      <x:c r="I213" s="3"/>
    </x:row>
    <x:row r="214" ht="25" customHeight="1">
      <x:c r="A214" s="2"/>
      <x:c r="B214" s="3"/>
      <x:c r="C214" s="3"/>
      <x:c r="D214" s="3"/>
      <x:c r="E214" s="3"/>
      <x:c r="F214" s="3"/>
      <x:c r="G214" s="3"/>
      <x:c r="H214" s="3"/>
      <x:c r="I214" s="3"/>
    </x:row>
    <x:row r="215" ht="25" customHeight="1">
      <x:c r="A215" s="2"/>
      <x:c r="B215" s="3"/>
      <x:c r="C215" s="3"/>
      <x:c r="D215" s="3"/>
      <x:c r="E215" s="3"/>
      <x:c r="F215" s="3"/>
      <x:c r="G215" s="3"/>
      <x:c r="H215" s="3"/>
      <x:c r="I215" s="3"/>
    </x:row>
    <x:row r="216" ht="25" customHeight="1">
      <x:c r="A216" s="2"/>
      <x:c r="B216" s="3"/>
      <x:c r="C216" s="3"/>
      <x:c r="D216" s="3"/>
      <x:c r="E216" s="3"/>
      <x:c r="F216" s="3"/>
      <x:c r="G216" s="3"/>
      <x:c r="H216" s="3"/>
      <x:c r="I216" s="3"/>
    </x:row>
    <x:row r="217" ht="25" customHeight="1">
      <x:c r="A217" s="2"/>
      <x:c r="B217" s="3"/>
      <x:c r="C217" s="3"/>
      <x:c r="D217" s="3"/>
      <x:c r="E217" s="3"/>
      <x:c r="F217" s="3"/>
      <x:c r="G217" s="3"/>
      <x:c r="H217" s="3"/>
      <x:c r="I217" s="3"/>
    </x:row>
    <x:row r="218" ht="25" customHeight="1">
      <x:c r="A218" s="2"/>
      <x:c r="B218" s="3"/>
      <x:c r="C218" s="3"/>
      <x:c r="D218" s="3"/>
      <x:c r="E218" s="3"/>
      <x:c r="F218" s="3"/>
      <x:c r="G218" s="3"/>
      <x:c r="H218" s="3"/>
      <x:c r="I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</x:row>
    <x:row r="224" ht="25" customHeight="1">
      <x:c r="A224" s="2"/>
      <x:c r="B224" s="3"/>
      <x:c r="C224" s="3"/>
      <x:c r="D224" s="3"/>
      <x:c r="E224" s="3"/>
      <x:c r="F224" s="3"/>
      <x:c r="G224" s="3"/>
      <x:c r="H224" s="3"/>
      <x:c r="I224" s="3"/>
    </x:row>
    <x:row r="225" ht="25" customHeight="1">
      <x:c r="A225" s="2"/>
      <x:c r="B225" s="3"/>
      <x:c r="C225" s="3"/>
      <x:c r="D225" s="3"/>
      <x:c r="E225" s="3"/>
      <x:c r="F225" s="3"/>
      <x:c r="G225" s="3"/>
      <x:c r="H225" s="3"/>
      <x:c r="I225" s="3"/>
    </x:row>
    <x:row r="226" ht="25" customHeight="1">
      <x:c r="A226" s="2"/>
      <x:c r="B226" s="3"/>
      <x:c r="C226" s="3"/>
      <x:c r="D226" s="3"/>
      <x:c r="E226" s="3"/>
      <x:c r="F226" s="3"/>
      <x:c r="G226" s="3"/>
      <x:c r="H226" s="3"/>
      <x:c r="I226" s="3"/>
    </x:row>
    <x:row r="227" ht="25" customHeight="1">
      <x:c r="A227" s="2"/>
      <x:c r="B227" s="3"/>
      <x:c r="C227" s="3"/>
      <x:c r="D227" s="3"/>
      <x:c r="E227" s="3"/>
      <x:c r="F227" s="3"/>
      <x:c r="G227" s="3"/>
      <x:c r="H227" s="3"/>
      <x:c r="I227" s="3"/>
    </x:row>
    <x:row r="228" ht="25" customHeight="1">
      <x:c r="A228" s="2"/>
      <x:c r="B228" s="3"/>
      <x:c r="C228" s="3"/>
      <x:c r="D228" s="3"/>
      <x:c r="E228" s="3"/>
      <x:c r="F228" s="3"/>
      <x:c r="G228" s="3"/>
      <x:c r="H228" s="3"/>
      <x:c r="I228" s="3"/>
    </x:row>
    <x:row r="229" ht="25" customHeight="1">
      <x:c r="A229" s="2"/>
      <x:c r="B229" s="3"/>
      <x:c r="C229" s="3"/>
      <x:c r="D229" s="3"/>
      <x:c r="E229" s="3"/>
      <x:c r="F229" s="3"/>
      <x:c r="G229" s="3"/>
      <x:c r="H229" s="3"/>
      <x:c r="I229" s="3"/>
    </x:row>
    <x:row r="230" ht="25" customHeight="1">
      <x:c r="A230" s="2"/>
      <x:c r="B230" s="3"/>
      <x:c r="C230" s="3"/>
      <x:c r="D230" s="3"/>
      <x:c r="E230" s="3"/>
      <x:c r="F230" s="3"/>
      <x:c r="G230" s="3"/>
      <x:c r="H230" s="3"/>
      <x:c r="I230" s="3"/>
    </x:row>
    <x:row r="231" ht="25" customHeight="1">
      <x:c r="A231" s="2"/>
      <x:c r="B231" s="3"/>
      <x:c r="C231" s="3"/>
      <x:c r="D231" s="3"/>
      <x:c r="E231" s="3"/>
      <x:c r="F231" s="3"/>
      <x:c r="G231" s="3"/>
      <x:c r="H231" s="3"/>
      <x:c r="I231" s="3"/>
    </x:row>
    <x:row r="232" ht="25" customHeight="1">
      <x:c r="A232" s="2"/>
      <x:c r="B232" s="3"/>
      <x:c r="C232" s="3"/>
      <x:c r="D232" s="3"/>
      <x:c r="E232" s="3"/>
      <x:c r="F232" s="3"/>
      <x:c r="G232" s="3"/>
      <x:c r="H232" s="3"/>
      <x:c r="I232" s="3"/>
    </x:row>
    <x:row r="233" ht="25" customHeight="1">
      <x:c r="A233" s="2"/>
      <x:c r="B233" s="3"/>
      <x:c r="C233" s="3"/>
      <x:c r="D233" s="3"/>
      <x:c r="E233" s="3"/>
      <x:c r="F233" s="3"/>
      <x:c r="G233" s="3"/>
      <x:c r="H233" s="3"/>
      <x:c r="I233" s="3"/>
    </x:row>
    <x:row r="234" ht="25" customHeight="1">
      <x:c r="A234" s="2"/>
      <x:c r="B234" s="3"/>
      <x:c r="C234" s="3"/>
      <x:c r="D234" s="3"/>
      <x:c r="E234" s="3"/>
      <x:c r="F234" s="3"/>
      <x:c r="G234" s="3"/>
      <x:c r="H234" s="3"/>
      <x:c r="I234" s="3"/>
    </x:row>
    <x:row r="235" ht="25" customHeight="1">
      <x:c r="A235" s="2"/>
      <x:c r="B235" s="3"/>
      <x:c r="C235" s="3"/>
      <x:c r="D235" s="3"/>
      <x:c r="E235" s="3"/>
      <x:c r="F235" s="3"/>
      <x:c r="G235" s="3"/>
      <x:c r="H235" s="3"/>
      <x:c r="I235" s="3"/>
    </x:row>
    <x:row r="236" ht="25" customHeight="1">
      <x:c r="A236" s="2"/>
      <x:c r="B236" s="3"/>
      <x:c r="C236" s="3"/>
      <x:c r="D236" s="3"/>
      <x:c r="E236" s="3"/>
      <x:c r="F236" s="3"/>
      <x:c r="G236" s="3"/>
      <x:c r="H236" s="3"/>
      <x:c r="I236" s="3"/>
    </x:row>
    <x:row r="237" ht="25" customHeight="1">
      <x:c r="A237" s="2"/>
      <x:c r="B237" s="3"/>
      <x:c r="C237" s="3"/>
      <x:c r="D237" s="3"/>
      <x:c r="E237" s="3"/>
      <x:c r="F237" s="3"/>
      <x:c r="G237" s="3"/>
      <x:c r="H237" s="3"/>
      <x:c r="I237" s="3"/>
    </x:row>
    <x:row r="238" ht="25" customHeight="1">
      <x:c r="A238" s="2"/>
      <x:c r="B238" s="3"/>
      <x:c r="C238" s="3"/>
      <x:c r="D238" s="3"/>
      <x:c r="E238" s="3"/>
      <x:c r="F238" s="3"/>
      <x:c r="G238" s="3"/>
      <x:c r="H238" s="3"/>
      <x:c r="I238" s="3"/>
    </x:row>
    <x:row r="239" ht="25" customHeight="1">
      <x:c r="A239" s="2"/>
      <x:c r="B239" s="3"/>
      <x:c r="C239" s="3"/>
      <x:c r="D239" s="3"/>
      <x:c r="E239" s="3"/>
      <x:c r="F239" s="3"/>
      <x:c r="G239" s="3"/>
      <x:c r="H239" s="3"/>
      <x:c r="I239" s="3"/>
    </x:row>
    <x:row r="240" ht="25" customHeight="1">
      <x:c r="A240" s="2"/>
      <x:c r="B240" s="3"/>
      <x:c r="C240" s="3"/>
      <x:c r="D240" s="3"/>
      <x:c r="E240" s="3"/>
      <x:c r="F240" s="3"/>
      <x:c r="G240" s="3"/>
      <x:c r="H240" s="3"/>
      <x:c r="I240" s="3"/>
    </x:row>
    <x:row r="241" ht="25" customHeight="1">
      <x:c r="A241" s="2"/>
      <x:c r="B241" s="3"/>
      <x:c r="C241" s="3"/>
      <x:c r="D241" s="3"/>
      <x:c r="E241" s="3"/>
      <x:c r="F241" s="3"/>
      <x:c r="G241" s="3"/>
      <x:c r="H241" s="3"/>
      <x:c r="I241" s="3"/>
    </x:row>
    <x:row r="242" ht="25" customHeight="1">
      <x:c r="A242" s="2"/>
      <x:c r="B242" s="3"/>
      <x:c r="C242" s="3"/>
      <x:c r="D242" s="3"/>
      <x:c r="E242" s="3"/>
      <x:c r="F242" s="3"/>
      <x:c r="G242" s="3"/>
      <x:c r="H242" s="3"/>
      <x:c r="I242" s="3"/>
    </x:row>
    <x:row r="243" ht="25" customHeight="1">
      <x:c r="A243" s="2"/>
      <x:c r="B243" s="3"/>
      <x:c r="C243" s="3"/>
      <x:c r="D243" s="3"/>
      <x:c r="E243" s="3"/>
      <x:c r="F243" s="3"/>
      <x:c r="G243" s="3"/>
      <x:c r="H243" s="3"/>
      <x:c r="I243" s="3"/>
    </x:row>
    <x:row r="244" ht="25" customHeight="1">
      <x:c r="A244" s="2"/>
      <x:c r="B244" s="3"/>
      <x:c r="C244" s="3"/>
      <x:c r="D244" s="3"/>
      <x:c r="E244" s="3"/>
      <x:c r="F244" s="3"/>
      <x:c r="G244" s="3"/>
      <x:c r="H244" s="3"/>
      <x:c r="I244" s="3"/>
    </x:row>
    <x:row r="245" ht="25" customHeight="1">
      <x:c r="A245" s="2"/>
      <x:c r="B245" s="3"/>
      <x:c r="C245" s="3"/>
      <x:c r="D245" s="3"/>
      <x:c r="E245" s="3"/>
      <x:c r="F245" s="3"/>
      <x:c r="G245" s="3"/>
      <x:c r="H245" s="3"/>
      <x:c r="I245" s="3"/>
    </x:row>
    <x:row r="246" ht="25" customHeight="1">
      <x:c r="A246" s="2"/>
      <x:c r="B246" s="3"/>
      <x:c r="C246" s="3"/>
      <x:c r="D246" s="3"/>
      <x:c r="E246" s="3"/>
      <x:c r="F246" s="3"/>
      <x:c r="G246" s="3"/>
      <x:c r="H246" s="3"/>
      <x:c r="I246" s="3"/>
    </x:row>
    <x:row r="247" ht="25" customHeight="1">
      <x:c r="A247" s="2"/>
      <x:c r="B247" s="3"/>
      <x:c r="C247" s="3"/>
      <x:c r="D247" s="3"/>
      <x:c r="E247" s="3"/>
      <x:c r="F247" s="3"/>
      <x:c r="G247" s="3"/>
      <x:c r="H247" s="3"/>
      <x:c r="I247" s="3"/>
    </x:row>
    <x:row r="248" ht="25" customHeight="1">
      <x:c r="A248" s="2"/>
      <x:c r="B248" s="3"/>
      <x:c r="C248" s="3"/>
      <x:c r="D248" s="3"/>
      <x:c r="E248" s="3"/>
      <x:c r="F248" s="3"/>
      <x:c r="G248" s="3"/>
      <x:c r="H248" s="3"/>
      <x:c r="I248" s="3"/>
    </x:row>
    <x:row r="249" ht="25" customHeight="1">
      <x:c r="A249" s="2"/>
      <x:c r="B249" s="3"/>
      <x:c r="C249" s="3"/>
      <x:c r="D249" s="3"/>
      <x:c r="E249" s="3"/>
      <x:c r="F249" s="3"/>
      <x:c r="G249" s="3"/>
      <x:c r="H249" s="3"/>
      <x:c r="I249" s="3"/>
    </x:row>
    <x:row r="250" ht="25" customHeight="1">
      <x:c r="A250" s="2"/>
      <x:c r="B250" s="3"/>
      <x:c r="C250" s="3"/>
      <x:c r="D250" s="3"/>
      <x:c r="E250" s="3"/>
      <x:c r="F250" s="3"/>
      <x:c r="G250" s="3"/>
      <x:c r="H250" s="3"/>
      <x:c r="I250" s="3"/>
    </x:row>
    <x:row r="251" ht="25" customHeight="1">
      <x:c r="A251" s="2"/>
      <x:c r="B251" s="3"/>
      <x:c r="C251" s="3"/>
      <x:c r="D251" s="3"/>
      <x:c r="E251" s="3"/>
      <x:c r="F251" s="3"/>
      <x:c r="G251" s="3"/>
      <x:c r="H251" s="3"/>
      <x:c r="I251" s="3"/>
    </x:row>
    <x:row r="252" ht="25" customHeight="1">
      <x:c r="A252" s="2"/>
      <x:c r="B252" s="3"/>
      <x:c r="C252" s="3"/>
      <x:c r="D252" s="3"/>
      <x:c r="E252" s="3"/>
      <x:c r="F252" s="3"/>
      <x:c r="G252" s="3"/>
      <x:c r="H252" s="3"/>
      <x:c r="I252" s="3"/>
    </x:row>
    <x:row r="253" ht="25" customHeight="1">
      <x:c r="A253" s="2"/>
      <x:c r="B253" s="3"/>
      <x:c r="C253" s="3"/>
      <x:c r="D253" s="3"/>
      <x:c r="E253" s="3"/>
      <x:c r="F253" s="3"/>
      <x:c r="G253" s="3"/>
      <x:c r="H253" s="3"/>
      <x:c r="I253" s="3"/>
    </x:row>
    <x:row r="254" ht="25" customHeight="1">
      <x:c r="A254" s="2"/>
      <x:c r="B254" s="3"/>
      <x:c r="C254" s="3"/>
      <x:c r="D254" s="3"/>
      <x:c r="E254" s="3"/>
      <x:c r="F254" s="3"/>
      <x:c r="G254" s="3"/>
      <x:c r="H254" s="3"/>
      <x:c r="I254" s="3"/>
    </x:row>
    <x:row r="255" ht="25" customHeight="1">
      <x:c r="A255" s="2"/>
      <x:c r="B255" s="3"/>
      <x:c r="C255" s="3"/>
      <x:c r="D255" s="3"/>
      <x:c r="E255" s="3"/>
      <x:c r="F255" s="3"/>
      <x:c r="G255" s="3"/>
      <x:c r="H255" s="3"/>
      <x:c r="I255" s="3"/>
    </x:row>
    <x:row r="256" ht="25" customHeight="1">
      <x:c r="A256" s="2"/>
      <x:c r="B256" s="3"/>
      <x:c r="C256" s="3"/>
      <x:c r="D256" s="3"/>
      <x:c r="E256" s="3"/>
      <x:c r="F256" s="3"/>
      <x:c r="G256" s="3"/>
      <x:c r="H256" s="3"/>
      <x:c r="I256" s="3"/>
    </x:row>
    <x:row r="257" ht="25" customHeight="1">
      <x:c r="A257" s="2"/>
      <x:c r="B257" s="3"/>
      <x:c r="C257" s="3"/>
      <x:c r="D257" s="3"/>
      <x:c r="E257" s="3"/>
      <x:c r="F257" s="3"/>
      <x:c r="G257" s="3"/>
      <x:c r="H257" s="3"/>
      <x:c r="I257" s="3"/>
    </x:row>
    <x:row r="258" ht="25" customHeight="1">
      <x:c r="A258" s="2"/>
      <x:c r="B258" s="3"/>
      <x:c r="C258" s="3"/>
      <x:c r="D258" s="3"/>
      <x:c r="E258" s="3"/>
      <x:c r="F258" s="3"/>
      <x:c r="G258" s="3"/>
      <x:c r="H258" s="3"/>
      <x:c r="I258" s="3"/>
    </x:row>
    <x:row r="259" ht="25" customHeight="1">
      <x:c r="A259" s="2"/>
      <x:c r="B259" s="3"/>
      <x:c r="C259" s="3"/>
      <x:c r="D259" s="3"/>
      <x:c r="E259" s="3"/>
      <x:c r="F259" s="3"/>
      <x:c r="G259" s="3"/>
      <x:c r="H259" s="3"/>
      <x:c r="I259" s="3"/>
    </x:row>
    <x:row r="260" ht="25" customHeight="1">
      <x:c r="A260" s="2"/>
      <x:c r="B260" s="3"/>
      <x:c r="C260" s="3"/>
      <x:c r="D260" s="3"/>
      <x:c r="E260" s="3"/>
      <x:c r="F260" s="3"/>
      <x:c r="G260" s="3"/>
      <x:c r="H260" s="3"/>
      <x:c r="I260" s="3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EB732E"/>
  </x:sheetPr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25" hidden="0" customWidth="1"/>
    <x:col min="2" max="2" width="6.5" hidden="0" customWidth="1"/>
    <x:col min="3" max="3" width="11.600000381469727" hidden="0" customWidth="1"/>
    <x:col min="4" max="4" width="11.600000381469727" hidden="0" customWidth="1"/>
    <x:col min="5" max="5" width="11.600000381469727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  <x:col min="10" max="10" width="11.600000381469727" hidden="0" customWidth="1"/>
    <x:col min="11" max="11" width="11.600000381469727" hidden="0" customWidth="1"/>
    <x:col min="12" max="12" width="11.600000381469727" hidden="0" customWidth="1"/>
    <x:col min="13" max="13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ht="25" customHeight="1">
      <x:c r="A2" s="4" t="str">
        <x:v>بازار دوازده PSP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</x:row>
    <x:row r="3" ht="25" customHeight="1">
      <x:c r="A3" s="5" t="str">
        <x:v>مقادیر بازسازی‌شده تقریبی‌اند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</x:row>
    <x:row r="5" ht="34" customHeight="1">
      <x:c r="A5" s="12" t="str">
        <x:v>شرکت</x:v>
      </x:c>
      <x:c r="B5" s="12" t="str">
        <x:v>شناسه</x:v>
      </x:c>
      <x:c r="C5" s="12" t="str">
        <x:v>سهم تعداد</x:v>
      </x:c>
      <x:c r="D5" s="12" t="str">
        <x:v>سهم مبلغ</x:v>
      </x:c>
      <x:c r="E5" s="12" t="str">
        <x:v>میلیون تراکنش</x:v>
      </x:c>
      <x:c r="F5" s="12" t="str">
        <x:v>مبلغ؛ همت</x:v>
      </x:c>
      <x:c r="G5" s="12" t="str">
        <x:v>رتبه تعداد</x:v>
      </x:c>
      <x:c r="H5" s="12" t="str">
        <x:v>رتبه مبلغ</x:v>
      </x:c>
      <x:c r="I5" s="12" t="str">
        <x:v>رشد تعداد ماهانه</x:v>
      </x:c>
      <x:c r="J5" s="12" t="str">
        <x:v>رشد روزانه تعداد</x:v>
      </x:c>
      <x:c r="K5" s="12" t="str">
        <x:v>رشد تعداد سالانه</x:v>
      </x:c>
      <x:c r="L5" s="12" t="str">
        <x:v>رشد مبلغ ماهانه</x:v>
      </x:c>
      <x:c r="M5" s="12" t="str">
        <x:v>رشد مبلغ سالانه</x:v>
      </x:c>
    </x:row>
    <x:row r="6" ht="25" customHeight="1">
      <x:c r="A6" s="2" t="str">
        <x:v>به پرداخت ملت</x:v>
      </x:c>
      <x:c r="B6" s="3" t="str">
        <x:v>BEP</x:v>
      </x:c>
      <x:c r="C6" s="33" t="n">
        <x:f>D27</x:f>
        <x:v>22.29</x:v>
      </x:c>
      <x:c r="D6" s="33" t="n">
        <x:f>E27</x:f>
        <x:v>25.98</x:v>
      </x:c>
      <x:c r="E6" s="34" t="n">
        <x:f>H27/'داده‌ها'!$K$8</x:f>
        <x:v>1052.3281406462997</x:v>
      </x:c>
      <x:c r="F6" s="34" t="n">
        <x:f>I27/'داده‌ها'!$K$6</x:f>
        <x:v>1157.1840447657</x:v>
      </x:c>
      <x:c r="G6" s="3" t="n">
        <x:f>1+COUNTIFS($C$6:$C$17,"&gt;"&amp;C6)</x:f>
        <x:v>1</x:v>
      </x:c>
      <x:c r="H6" s="3" t="n">
        <x:f>1+COUNTIFS($D$6:$D$17,"&gt;"&amp;D6)</x:f>
        <x:v>1</x:v>
      </x:c>
      <x:c r="I6" s="19" t="n">
        <x:f>IF(H26&lt;=0,"n.a.",H27/H26-1)</x:f>
        <x:v>-0.042136647013070294</x:v>
      </x:c>
      <x:c r="J6" s="19" t="n">
        <x:f>IF(H26&lt;=0,"n.a.",(H27/'داده‌ها'!D30)/(H26/'داده‌ها'!D29)-1)</x:f>
        <x:v>-0.010207868580172641</x:v>
      </x:c>
      <x:c r="K6" s="19" t="n">
        <x:f>IF(H25&lt;=0,"n.a.",H27/H25-1)</x:f>
        <x:v>0.1264257014240986</x:v>
      </x:c>
      <x:c r="L6" s="19" t="n">
        <x:f>IF(I26&lt;=0,"n.a.",I27/I26-1)</x:f>
        <x:v>-0.004588266908565841</x:v>
      </x:c>
      <x:c r="M6" s="19" t="n">
        <x:f>IF(I25&lt;=0,"n.a.",I27/I25-1)</x:f>
        <x:v>1.3158351500280387</x:v>
      </x:c>
    </x:row>
    <x:row r="7" ht="25" customHeight="1">
      <x:c r="A7" s="2" t="str">
        <x:v>پرداخت الکترونیک سامان</x:v>
      </x:c>
      <x:c r="B7" s="3" t="str">
        <x:v>SEP</x:v>
      </x:c>
      <x:c r="C7" s="33" t="n">
        <x:f>D30</x:f>
        <x:v>19.62</x:v>
      </x:c>
      <x:c r="D7" s="33" t="n">
        <x:f>E30</x:f>
        <x:v>19.7</x:v>
      </x:c>
      <x:c r="E7" s="34" t="n">
        <x:f>H30/'داده‌ها'!$K$8</x:f>
        <x:v>926.2753754814</x:v>
      </x:c>
      <x:c r="F7" s="34" t="n">
        <x:f>I30/'داده‌ها'!$K$6</x:f>
        <x:v>877.4644219354999</x:v>
      </x:c>
      <x:c r="G7" s="3" t="n">
        <x:f>1+COUNTIFS($C$6:$C$17,"&gt;"&amp;C7)</x:f>
        <x:v>2</x:v>
      </x:c>
      <x:c r="H7" s="3" t="n">
        <x:f>1+COUNTIFS($D$6:$D$17,"&gt;"&amp;D7)</x:f>
        <x:v>2</x:v>
      </x:c>
      <x:c r="I7" s="19" t="n">
        <x:f>IF(H29&lt;=0,"n.a.",H30/H29-1)</x:f>
        <x:v>-0.03587770026362702</x:v>
      </x:c>
      <x:c r="J7" s="19" t="n">
        <x:f>IF(H29&lt;=0,"n.a.",(H30/'داده‌ها'!D30)/(H29/'داده‌ها'!D29)-1)</x:f>
        <x:v>-0.003740290272414515</x:v>
      </x:c>
      <x:c r="K7" s="19" t="n">
        <x:f>IF(H28&lt;=0,"n.a.",H30/H28-1)</x:f>
        <x:v>-0.01576830450620048</x:v>
      </x:c>
      <x:c r="L7" s="19" t="n">
        <x:f>IF(I29&lt;=0,"n.a.",I30/I29-1)</x:f>
        <x:v>0.006904543709496558</x:v>
      </x:c>
      <x:c r="M7" s="19" t="n">
        <x:f>IF(I28&lt;=0,"n.a.",I30/I28-1)</x:f>
        <x:v>0.9239427134246438</x:v>
      </x:c>
    </x:row>
    <x:row r="8" ht="25" customHeight="1">
      <x:c r="A8" s="2" t="str">
        <x:v>تجارت الکترونیک پارسیان</x:v>
      </x:c>
      <x:c r="B8" s="3" t="str">
        <x:v>RTP</x:v>
      </x:c>
      <x:c r="C8" s="33" t="n">
        <x:f>D33</x:f>
        <x:v>12.12</x:v>
      </x:c>
      <x:c r="D8" s="33" t="n">
        <x:f>E33</x:f>
        <x:v>10.83</x:v>
      </x:c>
      <x:c r="E8" s="34" t="n">
        <x:f>H33/'داده‌ها'!$K$8</x:f>
        <x:v>572.1945744564</x:v>
      </x:c>
      <x:c r="F8" s="34" t="n">
        <x:f>I33/'داده‌ها'!$K$6</x:f>
        <x:v>482.38272535845005</x:v>
      </x:c>
      <x:c r="G8" s="3" t="n">
        <x:f>1+COUNTIFS($C$6:$C$17,"&gt;"&amp;C8)</x:f>
        <x:v>3</x:v>
      </x:c>
      <x:c r="H8" s="3" t="n">
        <x:f>1+COUNTIFS($D$6:$D$17,"&gt;"&amp;D8)</x:f>
        <x:v>3</x:v>
      </x:c>
      <x:c r="I8" s="19" t="n">
        <x:f>IF(H32&lt;=0,"n.a.",H33/H32-1)</x:f>
        <x:v>-0.02775499380737556</x:v>
      </x:c>
      <x:c r="J8" s="19" t="n">
        <x:f>IF(H32&lt;=0,"n.a.",(H33/'داده‌ها'!D30)/(H32/'داده‌ها'!D29)-1)</x:f>
        <x:v>0.004653173065712002</x:v>
      </x:c>
      <x:c r="K8" s="19" t="n">
        <x:f>IF(H31&lt;=0,"n.a.",H33/H31-1)</x:f>
        <x:v>0.037140419715884665</x:v>
      </x:c>
      <x:c r="L8" s="19" t="n">
        <x:f>IF(I32&lt;=0,"n.a.",I33/I32-1)</x:f>
        <x:v>0.03188572874948403</x:v>
      </x:c>
      <x:c r="M8" s="19" t="n">
        <x:f>IF(I31&lt;=0,"n.a.",I33/I31-1)</x:f>
        <x:v>1.2078529726130154</x:v>
      </x:c>
    </x:row>
    <x:row r="9" ht="25" customHeight="1">
      <x:c r="A9" s="2" t="str">
        <x:v>پرداخت نوین آرین</x:v>
      </x:c>
      <x:c r="B9" s="3" t="str">
        <x:v>NOV</x:v>
      </x:c>
      <x:c r="C9" s="33" t="n">
        <x:f>D36</x:f>
        <x:v>11.39</x:v>
      </x:c>
      <x:c r="D9" s="33" t="n">
        <x:f>E36</x:f>
        <x:v>9.26</x:v>
      </x:c>
      <x:c r="E9" s="34" t="n">
        <x:f>H36/'داده‌ها'!$K$8</x:f>
        <x:v>537.7307098233</x:v>
      </x:c>
      <x:c r="F9" s="34" t="n">
        <x:f>I36/'داده‌ها'!$K$6</x:f>
        <x:v>412.4528196509</x:v>
      </x:c>
      <x:c r="G9" s="3" t="n">
        <x:f>1+COUNTIFS($C$6:$C$17,"&gt;"&amp;C9)</x:f>
        <x:v>4</x:v>
      </x:c>
      <x:c r="H9" s="3" t="n">
        <x:f>1+COUNTIFS($D$6:$D$17,"&gt;"&amp;D9)</x:f>
        <x:v>5</x:v>
      </x:c>
      <x:c r="I9" s="19" t="n">
        <x:f>IF(H35&lt;=0,"n.a.",H36/H35-1)</x:f>
        <x:v>-0.030963723200750803</x:v>
      </x:c>
      <x:c r="J9" s="19" t="n">
        <x:f>IF(H35&lt;=0,"n.a.",(H36/'داده‌ها'!D30)/(H35/'داده‌ها'!D29)-1)</x:f>
        <x:v>0.0013374860258907884</x:v>
      </x:c>
      <x:c r="K9" s="19" t="n">
        <x:f>IF(H34&lt;=0,"n.a.",H36/H34-1)</x:f>
        <x:v>0.16147653362737313</x:v>
      </x:c>
      <x:c r="L9" s="19" t="n">
        <x:f>IF(I35&lt;=0,"n.a.",I36/I35-1)</x:f>
        <x:v>0.006709779289224338</x:v>
      </x:c>
      <x:c r="M9" s="19" t="n">
        <x:f>IF(I34&lt;=0,"n.a.",I36/I34-1)</x:f>
        <x:v>1.2681429494887753</x:v>
      </x:c>
    </x:row>
    <x:row r="10" ht="25" customHeight="1">
      <x:c r="A10" s="2" t="str">
        <x:v>امیدپی</x:v>
      </x:c>
      <x:c r="B10" s="3" t="str">
        <x:v>ARV</x:v>
      </x:c>
      <x:c r="C10" s="33" t="n">
        <x:f>D39</x:f>
        <x:v>7.83</x:v>
      </x:c>
      <x:c r="D10" s="33" t="n">
        <x:f>E39</x:f>
        <x:v>0.96</x:v>
      </x:c>
      <x:c r="E10" s="34" t="n">
        <x:f>H39/'داده‌ها'!$K$8</x:f>
        <x:v>369.6603562701</x:v>
      </x:c>
      <x:c r="F10" s="34" t="n">
        <x:f>I39/'داده‌ها'!$K$6</x:f>
        <x:v>42.759687566400004</x:v>
      </x:c>
      <x:c r="G10" s="3" t="n">
        <x:f>1+COUNTIFS($C$6:$C$17,"&gt;"&amp;C10)</x:f>
        <x:v>5</x:v>
      </x:c>
      <x:c r="H10" s="3" t="n">
        <x:f>1+COUNTIFS($D$6:$D$17,"&gt;"&amp;D10)</x:f>
        <x:v>11</x:v>
      </x:c>
      <x:c r="I10" s="19" t="n">
        <x:f>IF(H38&lt;=0,"n.a.",H39/H38-1)</x:f>
        <x:v>0.0076432997792990065</x:v>
      </x:c>
      <x:c r="J10" s="19" t="n">
        <x:f>IF(H38&lt;=0,"n.a.",(H39/'داده‌ها'!D30)/(H38/'داده‌ها'!D29)-1)</x:f>
        <x:v>0.041231409771942173</x:v>
      </x:c>
      <x:c r="K10" s="19" t="n">
        <x:f>IF(H37&lt;=0,"n.a.",H39/H37-1)</x:f>
        <x:v>-0.003667232706960788</x:v>
      </x:c>
      <x:c r="L10" s="19" t="n">
        <x:f>IF(I38&lt;=0,"n.a.",I39/I38-1)</x:f>
        <x:v>-0.010640400271849648</x:v>
      </x:c>
      <x:c r="M10" s="19" t="n">
        <x:f>IF(I37&lt;=0,"n.a.",I39/I37-1)</x:f>
        <x:v>0.8291353840868112</x:v>
      </x:c>
    </x:row>
    <x:row r="11" ht="25" customHeight="1">
      <x:c r="A11" s="2" t="str">
        <x:v>پرداخت الکترونیک سداد</x:v>
      </x:c>
      <x:c r="B11" s="3" t="str">
        <x:v>SAD</x:v>
      </x:c>
      <x:c r="C11" s="33" t="n">
        <x:f>D42</x:f>
        <x:v>6.43</x:v>
      </x:c>
      <x:c r="D11" s="33" t="n">
        <x:f>E42</x:f>
        <x:v>10.8</x:v>
      </x:c>
      <x:c r="E11" s="34" t="n">
        <x:f>H42/'داده‌ها'!$K$8</x:f>
        <x:v>303.5652734121</x:v>
      </x:c>
      <x:c r="F11" s="34" t="n">
        <x:f>I42/'داده‌ها'!$K$6</x:f>
        <x:v>481.04648512200004</x:v>
      </x:c>
      <x:c r="G11" s="3" t="n">
        <x:f>1+COUNTIFS($C$6:$C$17,"&gt;"&amp;C11)</x:f>
        <x:v>6</x:v>
      </x:c>
      <x:c r="H11" s="3" t="n">
        <x:f>1+COUNTIFS($D$6:$D$17,"&gt;"&amp;D11)</x:f>
        <x:v>4</x:v>
      </x:c>
      <x:c r="I11" s="19" t="n">
        <x:f>IF(H41&lt;=0,"n.a.",H42/H41-1)</x:f>
        <x:v>-0.010967736536639072</x:v>
      </x:c>
      <x:c r="J11" s="19" t="n">
        <x:f>IF(H41&lt;=0,"n.a.",(H42/'داده‌ها'!D30)/(H41/'داده‌ها'!D29)-1)</x:f>
        <x:v>0.022000005578806325</x:v>
      </x:c>
      <x:c r="K11" s="19" t="n">
        <x:f>IF(H40&lt;=0,"n.a.",H42/H40-1)</x:f>
        <x:v>-0.16736632430135734</x:v>
      </x:c>
      <x:c r="L11" s="19" t="n">
        <x:f>IF(I41&lt;=0,"n.a.",I42/I41-1)</x:f>
        <x:v>0.08211206220266432</x:v>
      </x:c>
      <x:c r="M11" s="19" t="n">
        <x:f>IF(I40&lt;=0,"n.a.",I42/I40-1)</x:f>
        <x:v>0.5113618639700346</x:v>
      </x:c>
    </x:row>
    <x:row r="12" ht="25" customHeight="1">
      <x:c r="A12" s="2" t="str">
        <x:v>کارت اعتباری ایران کیش</x:v>
      </x:c>
      <x:c r="B12" s="3" t="str">
        <x:v>KISH</x:v>
      </x:c>
      <x:c r="C12" s="33" t="n">
        <x:f>D45</x:f>
        <x:v>5.38</x:v>
      </x:c>
      <x:c r="D12" s="33" t="n">
        <x:f>E45</x:f>
        <x:v>5.99</x:v>
      </x:c>
      <x:c r="E12" s="34" t="n">
        <x:f>H45/'داده‌ها'!$K$8</x:f>
        <x:v>253.9939612686</x:v>
      </x:c>
      <x:c r="F12" s="34" t="n">
        <x:f>I45/'داده‌ها'!$K$6</x:f>
        <x:v>266.80263387785</x:v>
      </x:c>
      <x:c r="G12" s="3" t="n">
        <x:f>1+COUNTIFS($C$6:$C$17,"&gt;"&amp;C12)</x:f>
        <x:v>7</x:v>
      </x:c>
      <x:c r="H12" s="3" t="n">
        <x:f>1+COUNTIFS($D$6:$D$17,"&gt;"&amp;D12)</x:f>
        <x:v>6</x:v>
      </x:c>
      <x:c r="I12" s="19" t="n">
        <x:f>IF(H44&lt;=0,"n.a.",H45/H44-1)</x:f>
        <x:v>-0.02187332660788721</x:v>
      </x:c>
      <x:c r="J12" s="19" t="n">
        <x:f>IF(H44&lt;=0,"n.a.",(H45/'داده‌ها'!D30)/(H44/'داده‌ها'!D29)-1)</x:f>
        <x:v>0.010730895838516386</x:v>
      </x:c>
      <x:c r="K12" s="19" t="n">
        <x:f>IF(H43&lt;=0,"n.a.",H45/H43-1)</x:f>
        <x:v>0.10051190447545655</x:v>
      </x:c>
      <x:c r="L12" s="19" t="n">
        <x:f>IF(I44&lt;=0,"n.a.",I45/I44-1)</x:f>
        <x:v>0.00493817869673796</x:v>
      </x:c>
      <x:c r="M12" s="19" t="n">
        <x:f>IF(I43&lt;=0,"n.a.",I45/I43-1)</x:f>
        <x:v>0.8066308011014711</x:v>
      </x:c>
    </x:row>
    <x:row r="13" ht="25" customHeight="1">
      <x:c r="A13" s="2" t="str">
        <x:v>آسان پرداخت پرشین</x:v>
      </x:c>
      <x:c r="B13" s="3" t="str">
        <x:v>AP</x:v>
      </x:c>
      <x:c r="C13" s="33" t="n">
        <x:f>D48</x:f>
        <x:v>4.9</x:v>
      </x:c>
      <x:c r="D13" s="33" t="n">
        <x:f>E48</x:f>
        <x:v>4.89</x:v>
      </x:c>
      <x:c r="E13" s="34" t="n">
        <x:f>H48/'داده‌ها'!$K$8</x:f>
        <x:v>231.332790003</x:v>
      </x:c>
      <x:c r="F13" s="34" t="n">
        <x:f>I48/'داده‌ها'!$K$6</x:f>
        <x:v>217.80715854135</x:v>
      </x:c>
      <x:c r="G13" s="3" t="n">
        <x:f>1+COUNTIFS($C$6:$C$17,"&gt;"&amp;C13)</x:f>
        <x:v>8</x:v>
      </x:c>
      <x:c r="H13" s="3" t="n">
        <x:f>1+COUNTIFS($D$6:$D$17,"&gt;"&amp;D13)</x:f>
        <x:v>8</x:v>
      </x:c>
      <x:c r="I13" s="19" t="n">
        <x:f>IF(H47&lt;=0,"n.a.",H48/H47-1)</x:f>
        <x:v>-0.05600839834665561</x:v>
      </x:c>
      <x:c r="J13" s="19" t="n">
        <x:f>IF(H47&lt;=0,"n.a.",(H48/'داده‌ها'!D30)/(H47/'داده‌ها'!D29)-1)</x:f>
        <x:v>-0.024542011624877458</x:v>
      </x:c>
      <x:c r="K13" s="19" t="n">
        <x:f>IF(H46&lt;=0,"n.a.",H48/H46-1)</x:f>
        <x:v>-0.021075614168078793</x:v>
      </x:c>
      <x:c r="L13" s="19" t="n">
        <x:f>IF(I47&lt;=0,"n.a.",I48/I47-1)</x:f>
        <x:v>-0.04101758215670703</x:v>
      </x:c>
      <x:c r="M13" s="19" t="n">
        <x:f>IF(I46&lt;=0,"n.a.",I48/I46-1)</x:f>
        <x:v>1.0749132113918374</x:v>
      </x:c>
    </x:row>
    <x:row r="14" ht="25" customHeight="1">
      <x:c r="A14" s="2" t="str">
        <x:v>پرداخت الکترونیک پاسارگاد</x:v>
      </x:c>
      <x:c r="B14" s="3" t="str">
        <x:v>PEP</x:v>
      </x:c>
      <x:c r="C14" s="33" t="n">
        <x:f>D51</x:f>
        <x:v>4.46</x:v>
      </x:c>
      <x:c r="D14" s="33" t="n">
        <x:f>E51</x:f>
        <x:v>5.12</x:v>
      </x:c>
      <x:c r="E14" s="34" t="n">
        <x:f>H51/'داده‌ها'!$K$8</x:f>
        <x:v>210.5600496762</x:v>
      </x:c>
      <x:c r="F14" s="34" t="n">
        <x:f>I51/'داده‌ها'!$K$6</x:f>
        <x:v>228.0516670208</x:v>
      </x:c>
      <x:c r="G14" s="3" t="n">
        <x:f>1+COUNTIFS($C$6:$C$17,"&gt;"&amp;C14)</x:f>
        <x:v>9</x:v>
      </x:c>
      <x:c r="H14" s="3" t="n">
        <x:f>1+COUNTIFS($D$6:$D$17,"&gt;"&amp;D14)</x:f>
        <x:v>7</x:v>
      </x:c>
      <x:c r="I14" s="19" t="n">
        <x:f>IF(H50&lt;=0,"n.a.",H51/H50-1)</x:f>
        <x:v>-0.03743835311254973</x:v>
      </x:c>
      <x:c r="J14" s="19" t="n">
        <x:f>IF(H50&lt;=0,"n.a.",(H51/'داده‌ها'!D30)/(H50/'داده‌ها'!D29)-1)</x:f>
        <x:v>-0.005352964882968103</x:v>
      </x:c>
      <x:c r="K14" s="19" t="n">
        <x:f>IF(H49&lt;=0,"n.a.",H51/H49-1)</x:f>
        <x:v>-0.1777652075416667</x:v>
      </x:c>
      <x:c r="L14" s="19" t="n">
        <x:f>IF(I50&lt;=0,"n.a.",I51/I50-1)</x:f>
        <x:v>-0.02432965259513231</x:v>
      </x:c>
      <x:c r="M14" s="19" t="n">
        <x:f>IF(I49&lt;=0,"n.a.",I51/I49-1)</x:f>
        <x:v>0.7022825945863835</x:v>
      </x:c>
    </x:row>
    <x:row r="15" ht="25" customHeight="1">
      <x:c r="A15" s="2" t="str">
        <x:v>پرداخت الکترونیک سپهر</x:v>
      </x:c>
      <x:c r="B15" s="3" t="str">
        <x:v>SPH</x:v>
      </x:c>
      <x:c r="C15" s="33" t="n">
        <x:f>D54</x:f>
        <x:v>3.65</x:v>
      </x:c>
      <x:c r="D15" s="33" t="n">
        <x:f>E54</x:f>
        <x:v>4.59</x:v>
      </x:c>
      <x:c r="E15" s="34" t="n">
        <x:f>H54/'داده‌ها'!$K$8</x:f>
        <x:v>172.31932316549998</x:v>
      </x:c>
      <x:c r="F15" s="34" t="n">
        <x:f>I54/'داده‌ها'!$K$6</x:f>
        <x:v>204.44475617685</x:v>
      </x:c>
      <x:c r="G15" s="3" t="n">
        <x:f>1+COUNTIFS($C$6:$C$17,"&gt;"&amp;C15)</x:f>
        <x:v>10</x:v>
      </x:c>
      <x:c r="H15" s="3" t="n">
        <x:f>1+COUNTIFS($D$6:$D$17,"&gt;"&amp;D15)</x:f>
        <x:v>9</x:v>
      </x:c>
      <x:c r="I15" s="19" t="n">
        <x:f>IF(H53&lt;=0,"n.a.",H54/H53-1)</x:f>
        <x:v>-0.033611363301295216</x:v>
      </x:c>
      <x:c r="J15" s="19" t="n">
        <x:f>IF(H53&lt;=0,"n.a.",(H54/'داده‌ها'!D30)/(H53/'داده‌ها'!D29)-1)</x:f>
        <x:v>-0.0013984087446716753</x:v>
      </x:c>
      <x:c r="K15" s="19" t="n">
        <x:f>IF(H52&lt;=0,"n.a.",H54/H52-1)</x:f>
        <x:v>0.08326061121815909</x:v>
      </x:c>
      <x:c r="L15" s="19" t="n">
        <x:f>IF(I53&lt;=0,"n.a.",I54/I53-1)</x:f>
        <x:v>0.016615805806187378</x:v>
      </x:c>
      <x:c r="M15" s="19" t="n">
        <x:f>IF(I52&lt;=0,"n.a.",I54/I52-1)</x:f>
        <x:v>0.6388064319588596</x:v>
      </x:c>
    </x:row>
    <x:row r="16" ht="25" customHeight="1">
      <x:c r="A16" s="2" t="str">
        <x:v>فن آوا کارت</x:v>
      </x:c>
      <x:c r="B16" s="3" t="str">
        <x:v>FAN</x:v>
      </x:c>
      <x:c r="C16" s="33" t="n">
        <x:f>D57</x:f>
        <x:v>1.7</x:v>
      </x:c>
      <x:c r="D16" s="33" t="n">
        <x:f>E57</x:f>
        <x:v>1.72</x:v>
      </x:c>
      <x:c r="E16" s="34" t="n">
        <x:f>H57/'داده‌ها'!$K$8</x:f>
        <x:v>80.25831489899998</x:v>
      </x:c>
      <x:c r="F16" s="34" t="n">
        <x:f>I57/'داده‌ها'!$K$6</x:f>
        <x:v>76.6111068898</x:v>
      </x:c>
      <x:c r="G16" s="3" t="n">
        <x:f>1+COUNTIFS($C$6:$C$17,"&gt;"&amp;C16)</x:f>
        <x:v>11</x:v>
      </x:c>
      <x:c r="H16" s="3" t="n">
        <x:f>1+COUNTIFS($D$6:$D$17,"&gt;"&amp;D16)</x:f>
        <x:v>10</x:v>
      </x:c>
      <x:c r="I16" s="19" t="n">
        <x:f>IF(H56&lt;=0,"n.a.",H57/H56-1)</x:f>
        <x:v>-0.03663060201244228</x:v>
      </x:c>
      <x:c r="J16" s="19" t="n">
        <x:f>IF(H56&lt;=0,"n.a.",(H57/'داده‌ها'!D30)/(H56/'داده‌ها'!D29)-1)</x:f>
        <x:v>-0.004518288746190313</x:v>
      </x:c>
      <x:c r="K16" s="19" t="n">
        <x:f>IF(H55&lt;=0,"n.a.",H57/H55-1)</x:f>
        <x:v>-0.03017672523817183</x:v>
      </x:c>
      <x:c r="L16" s="19" t="n">
        <x:f>IF(I56&lt;=0,"n.a.",I57/I56-1)</x:f>
        <x:v>0.004133273905208235</x:v>
      </x:c>
      <x:c r="M16" s="19" t="n">
        <x:f>IF(I55&lt;=0,"n.a.",I57/I55-1)</x:f>
        <x:v>1.1169496474213818</x:v>
      </x:c>
    </x:row>
    <x:row r="17" ht="25" customHeight="1">
      <x:c r="A17" s="2" t="str">
        <x:v>الکترونیک کارت دماوند</x:v>
      </x:c>
      <x:c r="B17" s="3" t="str">
        <x:v>DAM</x:v>
      </x:c>
      <x:c r="C17" s="33" t="n">
        <x:f>D60</x:f>
        <x:v>0.23</x:v>
      </x:c>
      <x:c r="D17" s="33" t="n">
        <x:f>E60</x:f>
        <x:v>0.17</x:v>
      </x:c>
      <x:c r="E17" s="34" t="n">
        <x:f>H60/'داده‌ها'!$K$8</x:f>
        <x:v>10.8584778981</x:v>
      </x:c>
      <x:c r="F17" s="34" t="n">
        <x:f>I60/'داده‌ها'!$K$6</x:f>
        <x:v>7.572028006550001</x:v>
      </x:c>
      <x:c r="G17" s="3" t="n">
        <x:f>1+COUNTIFS($C$6:$C$17,"&gt;"&amp;C17)</x:f>
        <x:v>12</x:v>
      </x:c>
      <x:c r="H17" s="3" t="n">
        <x:f>1+COUNTIFS($D$6:$D$17,"&gt;"&amp;D17)</x:f>
        <x:v>12</x:v>
      </x:c>
      <x:c r="I17" s="19" t="n">
        <x:f>IF(H59&lt;=0,"n.a.",H60/H59-1)</x:f>
        <x:v>-0.030963723200750803</x:v>
      </x:c>
      <x:c r="J17" s="19" t="n">
        <x:f>IF(H59&lt;=0,"n.a.",(H60/'داده‌ها'!D30)/(H59/'داده‌ها'!D29)-1)</x:f>
        <x:v>0.0013374860258907884</x:v>
      </x:c>
      <x:c r="K17" s="19" t="n">
        <x:f>IF(H58&lt;=0,"n.a.",H60/H58-1)</x:f>
        <x:v>0.6870035115604909</x:v>
      </x:c>
      <x:c r="L17" s="19" t="n">
        <x:f>IF(I59&lt;=0,"n.a.",I60/I59-1)</x:f>
        <x:v>0.00997125805582022</x:v>
      </x:c>
      <x:c r="M17" s="19" t="n">
        <x:f>IF(I58&lt;=0,"n.a.",I60/I58-1)</x:f>
        <x:v>2.0624160597211008</x:v>
      </x:c>
    </x:row>
    <x:row r="18" ht="25" customHeight="1">
      <x:c r="A18" s="2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</x:row>
    <x:row r="19" ht="25" customHeight="1">
      <x:c r="A19" s="2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</x:row>
    <x:row r="20" ht="25" customHeight="1">
      <x:c r="A20" s="2"/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</x:row>
    <x:row r="21" ht="25" customHeight="1">
      <x:c r="A21" s="2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</x:row>
    <x:row r="22" ht="25" customHeight="1">
      <x:c r="A22" s="2"/>
      <x:c r="B22" s="3"/>
      <x:c r="C22" s="3"/>
      <x:c r="D22" s="3"/>
      <x:c r="E22" s="3"/>
      <x:c r="F22" s="3"/>
      <x:c r="G22" s="3"/>
      <x:c r="H22" s="3"/>
      <x:c r="I22" s="3"/>
      <x:c r="J22" s="3"/>
      <x:c r="K22" s="3"/>
      <x:c r="L22" s="3"/>
      <x:c r="M22" s="3"/>
    </x:row>
    <x:row r="23" ht="25" customHeight="1">
      <x:c r="A23" s="2"/>
      <x:c r="B23" s="3"/>
      <x:c r="C23" s="3"/>
      <x:c r="D23" s="3"/>
      <x:c r="E23" s="3"/>
      <x:c r="F23" s="3"/>
      <x:c r="G23" s="3"/>
      <x:c r="H23" s="3"/>
      <x:c r="I23" s="3"/>
      <x:c r="J23" s="3"/>
      <x:c r="K23" s="3"/>
      <x:c r="L23" s="3"/>
      <x:c r="M23" s="3"/>
    </x:row>
    <x:row r="24" ht="34" customHeight="1">
      <x:c r="A24" s="12" t="str">
        <x:v>شرکت</x:v>
      </x:c>
      <x:c r="B24" s="12" t="str">
        <x:v>شناسه</x:v>
      </x:c>
      <x:c r="C24" s="12" t="str">
        <x:v>دوره</x:v>
      </x:c>
      <x:c r="D24" s="12" t="str">
        <x:v>سهم تعداد</x:v>
      </x:c>
      <x:c r="E24" s="12" t="str">
        <x:v>سهم مبلغ</x:v>
      </x:c>
      <x:c r="F24" s="12" t="str">
        <x:v>تعداد شبکه</x:v>
      </x:c>
      <x:c r="G24" s="12" t="str">
        <x:v>مبلغ شبکه</x:v>
      </x:c>
      <x:c r="H24" s="12" t="str">
        <x:v>تعداد تقریبی شرکت</x:v>
      </x:c>
      <x:c r="I24" s="12" t="str">
        <x:v>مبلغ تقریبی؛ میلیون ریال</x:v>
      </x:c>
      <x:c r="J24" s="12" t="str">
        <x:v>میانگین؛ تومان</x:v>
      </x:c>
      <x:c r="K24" s="3"/>
      <x:c r="L24" s="3"/>
      <x:c r="M24" s="3"/>
    </x:row>
    <x:row r="25" ht="25" customHeight="1">
      <x:c r="A25" s="2" t="str">
        <x:v>به پرداخت ملت</x:v>
      </x:c>
      <x:c r="B25" s="3" t="str">
        <x:v>BEP</x:v>
      </x:c>
      <x:c r="C25" s="3" t="str">
        <x:v>1404-07</x:v>
      </x:c>
      <x:c r="D25" s="35" t="n">
        <x:f>IF(NOT(ISNUMBER('داده‌ها'!C35)),"n.a.",'داده‌ها'!C35)</x:f>
        <x:v>20.32</x:v>
      </x:c>
      <x:c r="E25" s="35" t="n">
        <x:f>IF(NOT(ISNUMBER('داده‌ها'!D35)),"n.a.",'داده‌ها'!D35)</x:f>
        <x:v>22.23</x:v>
      </x:c>
      <x:c r="F25" s="36" t="n">
        <x:f>IF(NOT(ISNUMBER('داده‌ها'!B28)),"n.a.",'داده‌ها'!B28)</x:f>
        <x:v>4597533786</x:v>
      </x:c>
      <x:c r="G25" s="36" t="n">
        <x:f>IF(NOT(ISNUMBER('داده‌ها'!C28)),"n.a.",'داده‌ها'!C28)</x:f>
        <x:v>22477879197</x:v>
      </x:c>
      <x:c r="H25" s="34" t="n">
        <x:f>IF(COUNT(D25,F25)&lt;2,"n.a.",F25*D25/100)</x:f>
        <x:v>934218865.3152001</x:v>
      </x:c>
      <x:c r="I25" s="34" t="n">
        <x:f>IF(COUNT(E25,G25)&lt;2,"n.a.",G25*E25/100)</x:f>
        <x:v>4996832545.4931</x:v>
      </x:c>
      <x:c r="J25" s="34" t="n">
        <x:f>IF(OR(COUNT(H25:I25)&lt;2,H25&lt;=0),"n.a.",I25*'داده‌ها'!$K$7/H25)</x:f>
        <x:v>534867.4417752415</x:v>
      </x:c>
      <x:c r="K25" s="3"/>
      <x:c r="L25" s="3"/>
      <x:c r="M25" s="3"/>
    </x:row>
    <x:row r="26" ht="25" customHeight="1">
      <x:c r="A26" s="2" t="str">
        <x:v>به پرداخت ملت</x:v>
      </x:c>
      <x:c r="B26" s="3" t="str">
        <x:v>BEP</x:v>
      </x:c>
      <x:c r="C26" s="3" t="str">
        <x:v>1405-06</x:v>
      </x:c>
      <x:c r="D26" s="35" t="n">
        <x:f>IF(NOT(ISNUMBER('داده‌ها'!C36)),"n.a.",'داده‌ها'!C36)</x:f>
        <x:v>22.55</x:v>
      </x:c>
      <x:c r="E26" s="35" t="n">
        <x:f>IF(NOT(ISNUMBER('داده‌ها'!D36)),"n.a.",'داده‌ها'!D36)</x:f>
        <x:v>26.36</x:v>
      </x:c>
      <x:c r="F26" s="36" t="n">
        <x:f>IF(NOT(ISNUMBER('داده‌ها'!B29)),"n.a.",'داده‌ها'!B29)</x:f>
        <x:v>4871930453</x:v>
      </x:c>
      <x:c r="G26" s="36" t="n">
        <x:f>IF(NOT(ISNUMBER('داده‌ها'!C29)),"n.a.",'داده‌ها'!C29)</x:f>
        <x:v>44101592852</x:v>
      </x:c>
      <x:c r="H26" s="34" t="n">
        <x:f>IF(COUNT(D26,F26)&lt;2,"n.a.",F26*D26/100)</x:f>
        <x:v>1098620317.1515</x:v>
      </x:c>
      <x:c r="I26" s="34" t="n">
        <x:f>IF(COUNT(E26,G26)&lt;2,"n.a.",G26*E26/100)</x:f>
        <x:v>11625179875.787199</x:v>
      </x:c>
      <x:c r="J26" s="34" t="n">
        <x:f>IF(OR(COUNT(H26:I26)&lt;2,H26&lt;=0),"n.a.",I26*'داده‌ها'!$K$7/H26)</x:f>
        <x:v>1058161.7410762017</x:v>
      </x:c>
      <x:c r="K26" s="3"/>
      <x:c r="L26" s="3"/>
      <x:c r="M26" s="3"/>
    </x:row>
    <x:row r="27" ht="25" customHeight="1">
      <x:c r="A27" s="2" t="str">
        <x:v>به پرداخت ملت</x:v>
      </x:c>
      <x:c r="B27" s="3" t="str">
        <x:v>BEP</x:v>
      </x:c>
      <x:c r="C27" s="3" t="str">
        <x:v>1405-07</x:v>
      </x:c>
      <x:c r="D27" s="35" t="n">
        <x:f>IF(NOT(ISNUMBER('داده‌ها'!C37)),"n.a.",'داده‌ها'!C37)</x:f>
        <x:v>22.29</x:v>
      </x:c>
      <x:c r="E27" s="35" t="n">
        <x:f>IF(NOT(ISNUMBER('داده‌ها'!D37)),"n.a.",'داده‌ها'!D37)</x:f>
        <x:v>25.98</x:v>
      </x:c>
      <x:c r="F27" s="36" t="n">
        <x:f>IF(NOT(ISNUMBER('داده‌ها'!B30)),"n.a.",'داده‌ها'!B30)</x:f>
        <x:v>4721077347</x:v>
      </x:c>
      <x:c r="G27" s="36" t="n">
        <x:f>IF(NOT(ISNUMBER('داده‌ها'!C30)),"n.a.",'داده‌ها'!C30)</x:f>
        <x:v>44541341215</x:v>
      </x:c>
      <x:c r="H27" s="34" t="n">
        <x:f>IF(COUNT(D27,F27)&lt;2,"n.a.",F27*D27/100)</x:f>
        <x:v>1052328140.6462998</x:v>
      </x:c>
      <x:c r="I27" s="34" t="n">
        <x:f>IF(COUNT(E27,G27)&lt;2,"n.a.",G27*E27/100)</x:f>
        <x:v>11571840447.657</x:v>
      </x:c>
      <x:c r="J27" s="34" t="n">
        <x:f>IF(OR(COUNT(H27:I27)&lt;2,H27&lt;=0),"n.a.",I27*'داده‌ها'!$K$7/H27)</x:f>
        <x:v>1099641.8323043245</x:v>
      </x:c>
      <x:c r="K27" s="3"/>
      <x:c r="L27" s="3"/>
      <x:c r="M27" s="3"/>
    </x:row>
    <x:row r="28" ht="25" customHeight="1">
      <x:c r="A28" s="2" t="str">
        <x:v>پرداخت الکترونیک سامان</x:v>
      </x:c>
      <x:c r="B28" s="3" t="str">
        <x:v>SEP</x:v>
      </x:c>
      <x:c r="C28" s="3" t="str">
        <x:v>1404-07</x:v>
      </x:c>
      <x:c r="D28" s="35" t="n">
        <x:f>IF(NOT(ISNUMBER('داده‌ها'!C38)),"n.a.",'داده‌ها'!C38)</x:f>
        <x:v>20.47</x:v>
      </x:c>
      <x:c r="E28" s="35" t="n">
        <x:f>IF(NOT(ISNUMBER('داده‌ها'!D38)),"n.a.",'داده‌ها'!D38)</x:f>
        <x:v>20.29</x:v>
      </x:c>
      <x:c r="F28" s="36" t="n">
        <x:f>IF(NOT(ISNUMBER('داده‌ها'!B28)),"n.a.",'داده‌ها'!B28)</x:f>
        <x:v>4597533786</x:v>
      </x:c>
      <x:c r="G28" s="36" t="n">
        <x:f>IF(NOT(ISNUMBER('داده‌ها'!C28)),"n.a.",'داده‌ها'!C28)</x:f>
        <x:v>22477879197</x:v>
      </x:c>
      <x:c r="H28" s="34" t="n">
        <x:f>IF(COUNT(D28,F28)&lt;2,"n.a.",F28*D28/100)</x:f>
        <x:v>941115165.9942</x:v>
      </x:c>
      <x:c r="I28" s="34" t="n">
        <x:f>IF(COUNT(E28,G28)&lt;2,"n.a.",G28*E28/100)</x:f>
        <x:v>4560761689.0713005</x:v>
      </x:c>
      <x:c r="J28" s="34" t="n">
        <x:f>IF(OR(COUNT(H28:I28)&lt;2,H28&lt;=0),"n.a.",I28*'داده‌ها'!$K$7/H28)</x:f>
        <x:v>484612.49524687906</x:v>
      </x:c>
      <x:c r="K28" s="3"/>
      <x:c r="L28" s="3"/>
      <x:c r="M28" s="3"/>
    </x:row>
    <x:row r="29" ht="25" customHeight="1">
      <x:c r="A29" s="2" t="str">
        <x:v>پرداخت الکترونیک سامان</x:v>
      </x:c>
      <x:c r="B29" s="3" t="str">
        <x:v>SEP</x:v>
      </x:c>
      <x:c r="C29" s="3" t="str">
        <x:v>1405-06</x:v>
      </x:c>
      <x:c r="D29" s="35" t="n">
        <x:f>IF(NOT(ISNUMBER('داده‌ها'!C39)),"n.a.",'داده‌ها'!C39)</x:f>
        <x:v>19.72</x:v>
      </x:c>
      <x:c r="E29" s="35" t="n">
        <x:f>IF(NOT(ISNUMBER('داده‌ها'!D39)),"n.a.",'داده‌ها'!D39)</x:f>
        <x:v>19.76</x:v>
      </x:c>
      <x:c r="F29" s="36" t="n">
        <x:f>IF(NOT(ISNUMBER('داده‌ها'!B29)),"n.a.",'داده‌ها'!B29)</x:f>
        <x:v>4871930453</x:v>
      </x:c>
      <x:c r="G29" s="36" t="n">
        <x:f>IF(NOT(ISNUMBER('داده‌ها'!C29)),"n.a.",'داده‌ها'!C29)</x:f>
        <x:v>44101592852</x:v>
      </x:c>
      <x:c r="H29" s="34" t="n">
        <x:f>IF(COUNT(D29,F29)&lt;2,"n.a.",F29*D29/100)</x:f>
        <x:v>960744685.3315998</x:v>
      </x:c>
      <x:c r="I29" s="34" t="n">
        <x:f>IF(COUNT(E29,G29)&lt;2,"n.a.",G29*E29/100)</x:f>
        <x:v>8714474747.5552</x:v>
      </x:c>
      <x:c r="J29" s="34" t="n">
        <x:f>IF(OR(COUNT(H29:I29)&lt;2,H29&lt;=0),"n.a.",I29*'داده‌ها'!$K$7/H29)</x:f>
        <x:v>907054.1716863528</x:v>
      </x:c>
      <x:c r="K29" s="3"/>
      <x:c r="L29" s="3"/>
      <x:c r="M29" s="3"/>
    </x:row>
    <x:row r="30" ht="25" customHeight="1">
      <x:c r="A30" s="2" t="str">
        <x:v>پرداخت الکترونیک سامان</x:v>
      </x:c>
      <x:c r="B30" s="3" t="str">
        <x:v>SEP</x:v>
      </x:c>
      <x:c r="C30" s="3" t="str">
        <x:v>1405-07</x:v>
      </x:c>
      <x:c r="D30" s="35" t="n">
        <x:f>IF(NOT(ISNUMBER('داده‌ها'!C40)),"n.a.",'داده‌ها'!C40)</x:f>
        <x:v>19.62</x:v>
      </x:c>
      <x:c r="E30" s="35" t="n">
        <x:f>IF(NOT(ISNUMBER('داده‌ها'!D40)),"n.a.",'داده‌ها'!D40)</x:f>
        <x:v>19.7</x:v>
      </x:c>
      <x:c r="F30" s="36" t="n">
        <x:f>IF(NOT(ISNUMBER('داده‌ها'!B30)),"n.a.",'داده‌ها'!B30)</x:f>
        <x:v>4721077347</x:v>
      </x:c>
      <x:c r="G30" s="36" t="n">
        <x:f>IF(NOT(ISNUMBER('داده‌ها'!C30)),"n.a.",'داده‌ها'!C30)</x:f>
        <x:v>44541341215</x:v>
      </x:c>
      <x:c r="H30" s="34" t="n">
        <x:f>IF(COUNT(D30,F30)&lt;2,"n.a.",F30*D30/100)</x:f>
        <x:v>926275375.4814</x:v>
      </x:c>
      <x:c r="I30" s="34" t="n">
        <x:f>IF(COUNT(E30,G30)&lt;2,"n.a.",G30*E30/100)</x:f>
        <x:v>8774644219.355</x:v>
      </x:c>
      <x:c r="J30" s="34" t="n">
        <x:f>IF(OR(COUNT(H30:I30)&lt;2,H30&lt;=0),"n.a.",I30*'داده‌ها'!$K$7/H30)</x:f>
        <x:v>947304.0579098498</x:v>
      </x:c>
      <x:c r="K30" s="3"/>
      <x:c r="L30" s="3"/>
      <x:c r="M30" s="3"/>
    </x:row>
    <x:row r="31" ht="25" customHeight="1">
      <x:c r="A31" s="2" t="str">
        <x:v>تجارت الکترونیک پارسیان</x:v>
      </x:c>
      <x:c r="B31" s="3" t="str">
        <x:v>RTP</x:v>
      </x:c>
      <x:c r="C31" s="3" t="str">
        <x:v>1404-07</x:v>
      </x:c>
      <x:c r="D31" s="35" t="n">
        <x:f>IF(NOT(ISNUMBER('داده‌ها'!C41)),"n.a.",'داده‌ها'!C41)</x:f>
        <x:v>12</x:v>
      </x:c>
      <x:c r="E31" s="35" t="n">
        <x:f>IF(NOT(ISNUMBER('داده‌ها'!D41)),"n.a.",'داده‌ها'!D41)</x:f>
        <x:v>9.72</x:v>
      </x:c>
      <x:c r="F31" s="36" t="n">
        <x:f>IF(NOT(ISNUMBER('داده‌ها'!B28)),"n.a.",'داده‌ها'!B28)</x:f>
        <x:v>4597533786</x:v>
      </x:c>
      <x:c r="G31" s="36" t="n">
        <x:f>IF(NOT(ISNUMBER('داده‌ها'!C28)),"n.a.",'داده‌ها'!C28)</x:f>
        <x:v>22477879197</x:v>
      </x:c>
      <x:c r="H31" s="34" t="n">
        <x:f>IF(COUNT(D31,F31)&lt;2,"n.a.",F31*D31/100)</x:f>
        <x:v>551704054.32</x:v>
      </x:c>
      <x:c r="I31" s="34" t="n">
        <x:f>IF(COUNT(E31,G31)&lt;2,"n.a.",G31*E31/100)</x:f>
        <x:v>2184849857.9484005</x:v>
      </x:c>
      <x:c r="J31" s="34" t="n">
        <x:f>IF(OR(COUNT(H31:I31)&lt;2,H31&lt;=0),"n.a.",I31*'داده‌ها'!$K$7/H31)</x:f>
        <x:v>396018.4524366648</x:v>
      </x:c>
      <x:c r="K31" s="3"/>
      <x:c r="L31" s="3"/>
      <x:c r="M31" s="3"/>
    </x:row>
    <x:row r="32" ht="25" customHeight="1">
      <x:c r="A32" s="2" t="str">
        <x:v>تجارت الکترونیک پارسیان</x:v>
      </x:c>
      <x:c r="B32" s="3" t="str">
        <x:v>RTP</x:v>
      </x:c>
      <x:c r="C32" s="3" t="str">
        <x:v>1405-06</x:v>
      </x:c>
      <x:c r="D32" s="35" t="n">
        <x:f>IF(NOT(ISNUMBER('داده‌ها'!C42)),"n.a.",'داده‌ها'!C42)</x:f>
        <x:v>12.08</x:v>
      </x:c>
      <x:c r="E32" s="35" t="n">
        <x:f>IF(NOT(ISNUMBER('داده‌ها'!D42)),"n.a.",'داده‌ها'!D42)</x:f>
        <x:v>10.6</x:v>
      </x:c>
      <x:c r="F32" s="36" t="n">
        <x:f>IF(NOT(ISNUMBER('داده‌ها'!B29)),"n.a.",'داده‌ها'!B29)</x:f>
        <x:v>4871930453</x:v>
      </x:c>
      <x:c r="G32" s="36" t="n">
        <x:f>IF(NOT(ISNUMBER('داده‌ها'!C29)),"n.a.",'داده‌ها'!C29)</x:f>
        <x:v>44101592852</x:v>
      </x:c>
      <x:c r="H32" s="34" t="n">
        <x:f>IF(COUNT(D32,F32)&lt;2,"n.a.",F32*D32/100)</x:f>
        <x:v>588529198.7224</x:v>
      </x:c>
      <x:c r="I32" s="34" t="n">
        <x:f>IF(COUNT(E32,G32)&lt;2,"n.a.",G32*E32/100)</x:f>
        <x:v>4674768842.312</x:v>
      </x:c>
      <x:c r="J32" s="34" t="n">
        <x:f>IF(OR(COUNT(H32:I32)&lt;2,H32&lt;=0),"n.a.",I32*'داده‌ها'!$K$7/H32)</x:f>
        <x:v>794313.8339542293</x:v>
      </x:c>
      <x:c r="K32" s="3"/>
      <x:c r="L32" s="3"/>
      <x:c r="M32" s="3"/>
    </x:row>
    <x:row r="33" ht="25" customHeight="1">
      <x:c r="A33" s="2" t="str">
        <x:v>تجارت الکترونیک پارسیان</x:v>
      </x:c>
      <x:c r="B33" s="3" t="str">
        <x:v>RTP</x:v>
      </x:c>
      <x:c r="C33" s="3" t="str">
        <x:v>1405-07</x:v>
      </x:c>
      <x:c r="D33" s="35" t="n">
        <x:f>IF(NOT(ISNUMBER('داده‌ها'!C43)),"n.a.",'داده‌ها'!C43)</x:f>
        <x:v>12.12</x:v>
      </x:c>
      <x:c r="E33" s="35" t="n">
        <x:f>IF(NOT(ISNUMBER('داده‌ها'!D43)),"n.a.",'داده‌ها'!D43)</x:f>
        <x:v>10.83</x:v>
      </x:c>
      <x:c r="F33" s="36" t="n">
        <x:f>IF(NOT(ISNUMBER('داده‌ها'!B30)),"n.a.",'داده‌ها'!B30)</x:f>
        <x:v>4721077347</x:v>
      </x:c>
      <x:c r="G33" s="36" t="n">
        <x:f>IF(NOT(ISNUMBER('داده‌ها'!C30)),"n.a.",'داده‌ها'!C30)</x:f>
        <x:v>44541341215</x:v>
      </x:c>
      <x:c r="H33" s="34" t="n">
        <x:f>IF(COUNT(D33,F33)&lt;2,"n.a.",F33*D33/100)</x:f>
        <x:v>572194574.4564</x:v>
      </x:c>
      <x:c r="I33" s="34" t="n">
        <x:f>IF(COUNT(E33,G33)&lt;2,"n.a.",G33*E33/100)</x:f>
        <x:v>4823827253.5845</x:v>
      </x:c>
      <x:c r="J33" s="34" t="n">
        <x:f>IF(OR(COUNT(H33:I33)&lt;2,H33&lt;=0),"n.a.",I33*'داده‌ها'!$K$7/H33)</x:f>
        <x:v>843039.6702323268</x:v>
      </x:c>
      <x:c r="K33" s="3"/>
      <x:c r="L33" s="3"/>
      <x:c r="M33" s="3"/>
    </x:row>
    <x:row r="34" ht="25" customHeight="1">
      <x:c r="A34" s="2" t="str">
        <x:v>پرداخت نوین آرین</x:v>
      </x:c>
      <x:c r="B34" s="3" t="str">
        <x:v>NOV</x:v>
      </x:c>
      <x:c r="C34" s="3" t="str">
        <x:v>1404-07</x:v>
      </x:c>
      <x:c r="D34" s="35" t="n">
        <x:f>IF(NOT(ISNUMBER('داده‌ها'!C44)),"n.a.",'داده‌ها'!C44)</x:f>
        <x:v>10.07</x:v>
      </x:c>
      <x:c r="E34" s="35" t="n">
        <x:f>IF(NOT(ISNUMBER('داده‌ها'!D44)),"n.a.",'داده‌ها'!D44)</x:f>
        <x:v>8.09</x:v>
      </x:c>
      <x:c r="F34" s="36" t="n">
        <x:f>IF(NOT(ISNUMBER('داده‌ها'!B28)),"n.a.",'داده‌ها'!B28)</x:f>
        <x:v>4597533786</x:v>
      </x:c>
      <x:c r="G34" s="36" t="n">
        <x:f>IF(NOT(ISNUMBER('داده‌ها'!C28)),"n.a.",'داده‌ها'!C28)</x:f>
        <x:v>22477879197</x:v>
      </x:c>
      <x:c r="H34" s="34" t="n">
        <x:f>IF(COUNT(D34,F34)&lt;2,"n.a.",F34*D34/100)</x:f>
        <x:v>462971652.25020003</x:v>
      </x:c>
      <x:c r="I34" s="34" t="n">
        <x:f>IF(COUNT(E34,G34)&lt;2,"n.a.",G34*E34/100)</x:f>
        <x:v>1818460427.0373</x:v>
      </x:c>
      <x:c r="J34" s="34" t="n">
        <x:f>IF(OR(COUNT(H34:I34)&lt;2,H34&lt;=0),"n.a.",I34*'داده‌ها'!$K$7/H34)</x:f>
        <x:v>392780.08020555094</x:v>
      </x:c>
      <x:c r="K34" s="3"/>
      <x:c r="L34" s="3"/>
      <x:c r="M34" s="3"/>
    </x:row>
    <x:row r="35" ht="25" customHeight="1">
      <x:c r="A35" s="2" t="str">
        <x:v>پرداخت نوین آرین</x:v>
      </x:c>
      <x:c r="B35" s="3" t="str">
        <x:v>NOV</x:v>
      </x:c>
      <x:c r="C35" s="3" t="str">
        <x:v>1405-06</x:v>
      </x:c>
      <x:c r="D35" s="35" t="n">
        <x:f>IF(NOT(ISNUMBER('داده‌ها'!C45)),"n.a.",'داده‌ها'!C45)</x:f>
        <x:v>11.39</x:v>
      </x:c>
      <x:c r="E35" s="35" t="n">
        <x:f>IF(NOT(ISNUMBER('داده‌ها'!D45)),"n.a.",'داده‌ها'!D45)</x:f>
        <x:v>9.29</x:v>
      </x:c>
      <x:c r="F35" s="36" t="n">
        <x:f>IF(NOT(ISNUMBER('داده‌ها'!B29)),"n.a.",'داده‌ها'!B29)</x:f>
        <x:v>4871930453</x:v>
      </x:c>
      <x:c r="G35" s="36" t="n">
        <x:f>IF(NOT(ISNUMBER('داده‌ها'!C29)),"n.a.",'داده‌ها'!C29)</x:f>
        <x:v>44101592852</x:v>
      </x:c>
      <x:c r="H35" s="34" t="n">
        <x:f>IF(COUNT(D35,F35)&lt;2,"n.a.",F35*D35/100)</x:f>
        <x:v>554912878.5967001</x:v>
      </x:c>
      <x:c r="I35" s="34" t="n">
        <x:f>IF(COUNT(E35,G35)&lt;2,"n.a.",G35*E35/100)</x:f>
        <x:v>4097037975.9507995</x:v>
      </x:c>
      <x:c r="J35" s="34" t="n">
        <x:f>IF(OR(COUNT(H35:I35)&lt;2,H35&lt;=0),"n.a.",I35*'داده‌ها'!$K$7/H35)</x:f>
        <x:v>738320.9390114817</x:v>
      </x:c>
      <x:c r="K35" s="3"/>
      <x:c r="L35" s="3"/>
      <x:c r="M35" s="3"/>
    </x:row>
    <x:row r="36" ht="25" customHeight="1">
      <x:c r="A36" s="2" t="str">
        <x:v>پرداخت نوین آرین</x:v>
      </x:c>
      <x:c r="B36" s="3" t="str">
        <x:v>NOV</x:v>
      </x:c>
      <x:c r="C36" s="3" t="str">
        <x:v>1405-07</x:v>
      </x:c>
      <x:c r="D36" s="35" t="n">
        <x:f>IF(NOT(ISNUMBER('داده‌ها'!C46)),"n.a.",'داده‌ها'!C46)</x:f>
        <x:v>11.39</x:v>
      </x:c>
      <x:c r="E36" s="35" t="n">
        <x:f>IF(NOT(ISNUMBER('داده‌ها'!D46)),"n.a.",'داده‌ها'!D46)</x:f>
        <x:v>9.26</x:v>
      </x:c>
      <x:c r="F36" s="36" t="n">
        <x:f>IF(NOT(ISNUMBER('داده‌ها'!B30)),"n.a.",'داده‌ها'!B30)</x:f>
        <x:v>4721077347</x:v>
      </x:c>
      <x:c r="G36" s="36" t="n">
        <x:f>IF(NOT(ISNUMBER('داده‌ها'!C30)),"n.a.",'داده‌ها'!C30)</x:f>
        <x:v>44541341215</x:v>
      </x:c>
      <x:c r="H36" s="34" t="n">
        <x:f>IF(COUNT(D36,F36)&lt;2,"n.a.",F36*D36/100)</x:f>
        <x:v>537730709.8233</x:v>
      </x:c>
      <x:c r="I36" s="34" t="n">
        <x:f>IF(COUNT(E36,G36)&lt;2,"n.a.",G36*E36/100)</x:f>
        <x:v>4124528196.509</x:v>
      </x:c>
      <x:c r="J36" s="34" t="n">
        <x:f>IF(OR(COUNT(H36:I36)&lt;2,H36&lt;=0),"n.a.",I36*'داده‌ها'!$K$7/H36)</x:f>
        <x:v>767024.8548505502</x:v>
      </x:c>
      <x:c r="K36" s="3"/>
      <x:c r="L36" s="3"/>
      <x:c r="M36" s="3"/>
    </x:row>
    <x:row r="37" ht="25" customHeight="1">
      <x:c r="A37" s="2" t="str">
        <x:v>امیدپی</x:v>
      </x:c>
      <x:c r="B37" s="3" t="str">
        <x:v>ARV</x:v>
      </x:c>
      <x:c r="C37" s="3" t="str">
        <x:v>1404-07</x:v>
      </x:c>
      <x:c r="D37" s="35" t="n">
        <x:f>IF(NOT(ISNUMBER('داده‌ها'!C47)),"n.a.",'داده‌ها'!C47)</x:f>
        <x:v>8.07</x:v>
      </x:c>
      <x:c r="E37" s="35" t="n">
        <x:f>IF(NOT(ISNUMBER('داده‌ها'!D47)),"n.a.",'داده‌ها'!D47)</x:f>
        <x:v>1.04</x:v>
      </x:c>
      <x:c r="F37" s="36" t="n">
        <x:f>IF(NOT(ISNUMBER('داده‌ها'!B28)),"n.a.",'داده‌ها'!B28)</x:f>
        <x:v>4597533786</x:v>
      </x:c>
      <x:c r="G37" s="36" t="n">
        <x:f>IF(NOT(ISNUMBER('داده‌ها'!C28)),"n.a.",'داده‌ها'!C28)</x:f>
        <x:v>22477879197</x:v>
      </x:c>
      <x:c r="H37" s="34" t="n">
        <x:f>IF(COUNT(D37,F37)&lt;2,"n.a.",F37*D37/100)</x:f>
        <x:v>371020976.53020006</x:v>
      </x:c>
      <x:c r="I37" s="34" t="n">
        <x:f>IF(COUNT(E37,G37)&lt;2,"n.a.",G37*E37/100)</x:f>
        <x:v>233769943.64880002</x:v>
      </x:c>
      <x:c r="J37" s="34" t="n">
        <x:f>IF(OR(COUNT(H37:I37)&lt;2,H37&lt;=0),"n.a.",I37*'داده‌ها'!$K$7/H37)</x:f>
        <x:v>63007.20402253908</x:v>
      </x:c>
      <x:c r="K37" s="3"/>
      <x:c r="L37" s="3"/>
      <x:c r="M37" s="3"/>
    </x:row>
    <x:row r="38" ht="25" customHeight="1">
      <x:c r="A38" s="2" t="str">
        <x:v>امیدپی</x:v>
      </x:c>
      <x:c r="B38" s="3" t="str">
        <x:v>ARV</x:v>
      </x:c>
      <x:c r="C38" s="3" t="str">
        <x:v>1405-06</x:v>
      </x:c>
      <x:c r="D38" s="35" t="n">
        <x:f>IF(NOT(ISNUMBER('داده‌ها'!C48)),"n.a.",'داده‌ها'!C48)</x:f>
        <x:v>7.53</x:v>
      </x:c>
      <x:c r="E38" s="35" t="n">
        <x:f>IF(NOT(ISNUMBER('داده‌ها'!D48)),"n.a.",'داده‌ها'!D48)</x:f>
        <x:v>0.98</x:v>
      </x:c>
      <x:c r="F38" s="36" t="n">
        <x:f>IF(NOT(ISNUMBER('داده‌ها'!B29)),"n.a.",'داده‌ها'!B29)</x:f>
        <x:v>4871930453</x:v>
      </x:c>
      <x:c r="G38" s="36" t="n">
        <x:f>IF(NOT(ISNUMBER('داده‌ها'!C29)),"n.a.",'داده‌ها'!C29)</x:f>
        <x:v>44101592852</x:v>
      </x:c>
      <x:c r="H38" s="34" t="n">
        <x:f>IF(COUNT(D38,F38)&lt;2,"n.a.",F38*D38/100)</x:f>
        <x:v>366856363.11090004</x:v>
      </x:c>
      <x:c r="I38" s="34" t="n">
        <x:f>IF(COUNT(E38,G38)&lt;2,"n.a.",G38*E38/100)</x:f>
        <x:v>432195609.9496</x:v>
      </x:c>
      <x:c r="J38" s="34" t="n">
        <x:f>IF(OR(COUNT(H38:I38)&lt;2,H38&lt;=0),"n.a.",I38*'داده‌ها'!$K$7/H38)</x:f>
        <x:v>117810.58021854401</x:v>
      </x:c>
      <x:c r="K38" s="3"/>
      <x:c r="L38" s="3"/>
      <x:c r="M38" s="3"/>
    </x:row>
    <x:row r="39" ht="25" customHeight="1">
      <x:c r="A39" s="2" t="str">
        <x:v>امیدپی</x:v>
      </x:c>
      <x:c r="B39" s="3" t="str">
        <x:v>ARV</x:v>
      </x:c>
      <x:c r="C39" s="3" t="str">
        <x:v>1405-07</x:v>
      </x:c>
      <x:c r="D39" s="35" t="n">
        <x:f>IF(NOT(ISNUMBER('داده‌ها'!C49)),"n.a.",'داده‌ها'!C49)</x:f>
        <x:v>7.83</x:v>
      </x:c>
      <x:c r="E39" s="35" t="n">
        <x:f>IF(NOT(ISNUMBER('داده‌ها'!D49)),"n.a.",'داده‌ها'!D49)</x:f>
        <x:v>0.96</x:v>
      </x:c>
      <x:c r="F39" s="36" t="n">
        <x:f>IF(NOT(ISNUMBER('داده‌ها'!B30)),"n.a.",'داده‌ها'!B30)</x:f>
        <x:v>4721077347</x:v>
      </x:c>
      <x:c r="G39" s="36" t="n">
        <x:f>IF(NOT(ISNUMBER('داده‌ها'!C30)),"n.a.",'داده‌ها'!C30)</x:f>
        <x:v>44541341215</x:v>
      </x:c>
      <x:c r="H39" s="34" t="n">
        <x:f>IF(COUNT(D39,F39)&lt;2,"n.a.",F39*D39/100)</x:f>
        <x:v>369660356.2701</x:v>
      </x:c>
      <x:c r="I39" s="34" t="n">
        <x:f>IF(COUNT(E39,G39)&lt;2,"n.a.",G39*E39/100)</x:f>
        <x:v>427596875.66400003</x:v>
      </x:c>
      <x:c r="J39" s="34" t="n">
        <x:f>IF(OR(COUNT(H39:I39)&lt;2,H39&lt;=0),"n.a.",I39*'داده‌ها'!$K$7/H39)</x:f>
        <x:v>115672.90579343798</x:v>
      </x:c>
      <x:c r="K39" s="3"/>
      <x:c r="L39" s="3"/>
      <x:c r="M39" s="3"/>
    </x:row>
    <x:row r="40" ht="25" customHeight="1">
      <x:c r="A40" s="2" t="str">
        <x:v>پرداخت الکترونیک سداد</x:v>
      </x:c>
      <x:c r="B40" s="3" t="str">
        <x:v>SAD</x:v>
      </x:c>
      <x:c r="C40" s="3" t="str">
        <x:v>1404-07</x:v>
      </x:c>
      <x:c r="D40" s="35" t="n">
        <x:f>IF(NOT(ISNUMBER('داده‌ها'!C50)),"n.a.",'داده‌ها'!C50)</x:f>
        <x:v>7.93</x:v>
      </x:c>
      <x:c r="E40" s="35" t="n">
        <x:f>IF(NOT(ISNUMBER('داده‌ها'!D50)),"n.a.",'داده‌ها'!D50)</x:f>
        <x:v>14.16</x:v>
      </x:c>
      <x:c r="F40" s="36" t="n">
        <x:f>IF(NOT(ISNUMBER('داده‌ها'!B28)),"n.a.",'داده‌ها'!B28)</x:f>
        <x:v>4597533786</x:v>
      </x:c>
      <x:c r="G40" s="36" t="n">
        <x:f>IF(NOT(ISNUMBER('داده‌ها'!C28)),"n.a.",'داده‌ها'!C28)</x:f>
        <x:v>22477879197</x:v>
      </x:c>
      <x:c r="H40" s="34" t="n">
        <x:f>IF(COUNT(D40,F40)&lt;2,"n.a.",F40*D40/100)</x:f>
        <x:v>364584429.2298</x:v>
      </x:c>
      <x:c r="I40" s="34" t="n">
        <x:f>IF(COUNT(E40,G40)&lt;2,"n.a.",G40*E40/100)</x:f>
        <x:v>3182867694.2952003</x:v>
      </x:c>
      <x:c r="J40" s="34" t="n">
        <x:f>IF(OR(COUNT(H40:I40)&lt;2,H40&lt;=0),"n.a.",I40*'داده‌ها'!$K$7/H40)</x:f>
        <x:v>873012.5148293204</x:v>
      </x:c>
      <x:c r="K40" s="3"/>
      <x:c r="L40" s="3"/>
      <x:c r="M40" s="3"/>
    </x:row>
    <x:row r="41" ht="25" customHeight="1">
      <x:c r="A41" s="2" t="str">
        <x:v>پرداخت الکترونیک سداد</x:v>
      </x:c>
      <x:c r="B41" s="3" t="str">
        <x:v>SAD</x:v>
      </x:c>
      <x:c r="C41" s="3" t="str">
        <x:v>1405-06</x:v>
      </x:c>
      <x:c r="D41" s="35" t="n">
        <x:f>IF(NOT(ISNUMBER('داده‌ها'!C51)),"n.a.",'داده‌ها'!C51)</x:f>
        <x:v>6.3</x:v>
      </x:c>
      <x:c r="E41" s="35" t="n">
        <x:f>IF(NOT(ISNUMBER('داده‌ها'!D51)),"n.a.",'داده‌ها'!D51)</x:f>
        <x:v>10.08</x:v>
      </x:c>
      <x:c r="F41" s="36" t="n">
        <x:f>IF(NOT(ISNUMBER('داده‌ها'!B29)),"n.a.",'داده‌ها'!B29)</x:f>
        <x:v>4871930453</x:v>
      </x:c>
      <x:c r="G41" s="36" t="n">
        <x:f>IF(NOT(ISNUMBER('داده‌ها'!C29)),"n.a.",'داده‌ها'!C29)</x:f>
        <x:v>44101592852</x:v>
      </x:c>
      <x:c r="H41" s="34" t="n">
        <x:f>IF(COUNT(D41,F41)&lt;2,"n.a.",F41*D41/100)</x:f>
        <x:v>306931618.539</x:v>
      </x:c>
      <x:c r="I41" s="34" t="n">
        <x:f>IF(COUNT(E41,G41)&lt;2,"n.a.",G41*E41/100)</x:f>
        <x:v>4445440559.4816</x:v>
      </x:c>
      <x:c r="J41" s="34" t="n">
        <x:f>IF(OR(COUNT(H41:I41)&lt;2,H41&lt;=0),"n.a.",I41*'داده‌ها'!$K$7/H41)</x:f>
        <x:v>1448348.8474214475</x:v>
      </x:c>
      <x:c r="K41" s="3"/>
      <x:c r="L41" s="3"/>
      <x:c r="M41" s="3"/>
    </x:row>
    <x:row r="42" ht="25" customHeight="1">
      <x:c r="A42" s="2" t="str">
        <x:v>پرداخت الکترونیک سداد</x:v>
      </x:c>
      <x:c r="B42" s="3" t="str">
        <x:v>SAD</x:v>
      </x:c>
      <x:c r="C42" s="3" t="str">
        <x:v>1405-07</x:v>
      </x:c>
      <x:c r="D42" s="35" t="n">
        <x:f>IF(NOT(ISNUMBER('داده‌ها'!C52)),"n.a.",'داده‌ها'!C52)</x:f>
        <x:v>6.43</x:v>
      </x:c>
      <x:c r="E42" s="35" t="n">
        <x:f>IF(NOT(ISNUMBER('داده‌ها'!D52)),"n.a.",'داده‌ها'!D52)</x:f>
        <x:v>10.8</x:v>
      </x:c>
      <x:c r="F42" s="36" t="n">
        <x:f>IF(NOT(ISNUMBER('داده‌ها'!B30)),"n.a.",'داده‌ها'!B30)</x:f>
        <x:v>4721077347</x:v>
      </x:c>
      <x:c r="G42" s="36" t="n">
        <x:f>IF(NOT(ISNUMBER('داده‌ها'!C30)),"n.a.",'داده‌ها'!C30)</x:f>
        <x:v>44541341215</x:v>
      </x:c>
      <x:c r="H42" s="34" t="n">
        <x:f>IF(COUNT(D42,F42)&lt;2,"n.a.",F42*D42/100)</x:f>
        <x:v>303565273.4121</x:v>
      </x:c>
      <x:c r="I42" s="34" t="n">
        <x:f>IF(COUNT(E42,G42)&lt;2,"n.a.",G42*E42/100)</x:f>
        <x:v>4810464851.22</x:v>
      </x:c>
      <x:c r="J42" s="34" t="n">
        <x:f>IF(OR(COUNT(H42:I42)&lt;2,H42&lt;=0),"n.a.",I42*'داده‌ها'!$K$7/H42)</x:f>
        <x:v>1584655.8458910526</x:v>
      </x:c>
      <x:c r="K42" s="3"/>
      <x:c r="L42" s="3"/>
      <x:c r="M42" s="3"/>
    </x:row>
    <x:row r="43" ht="25" customHeight="1">
      <x:c r="A43" s="2" t="str">
        <x:v>کارت اعتباری ایران کیش</x:v>
      </x:c>
      <x:c r="B43" s="3" t="str">
        <x:v>KISH</x:v>
      </x:c>
      <x:c r="C43" s="3" t="str">
        <x:v>1404-07</x:v>
      </x:c>
      <x:c r="D43" s="35" t="n">
        <x:f>IF(NOT(ISNUMBER('داده‌ها'!C53)),"n.a.",'داده‌ها'!C53)</x:f>
        <x:v>5.02</x:v>
      </x:c>
      <x:c r="E43" s="35" t="n">
        <x:f>IF(NOT(ISNUMBER('داده‌ها'!D53)),"n.a.",'داده‌ها'!D53)</x:f>
        <x:v>6.57</x:v>
      </x:c>
      <x:c r="F43" s="36" t="n">
        <x:f>IF(NOT(ISNUMBER('داده‌ها'!B28)),"n.a.",'داده‌ها'!B28)</x:f>
        <x:v>4597533786</x:v>
      </x:c>
      <x:c r="G43" s="36" t="n">
        <x:f>IF(NOT(ISNUMBER('داده‌ها'!C28)),"n.a.",'داده‌ها'!C28)</x:f>
        <x:v>22477879197</x:v>
      </x:c>
      <x:c r="H43" s="34" t="n">
        <x:f>IF(COUNT(D43,F43)&lt;2,"n.a.",F43*D43/100)</x:f>
        <x:v>230796196.05719998</x:v>
      </x:c>
      <x:c r="I43" s="34" t="n">
        <x:f>IF(COUNT(E43,G43)&lt;2,"n.a.",G43*E43/100)</x:f>
        <x:v>1476796663.2429001</x:v>
      </x:c>
      <x:c r="J43" s="34" t="n">
        <x:f>IF(OR(COUNT(H43:I43)&lt;2,H43&lt;=0),"n.a.",I43*'داده‌ها'!$K$7/H43)</x:f>
        <x:v>639870.4521442348</x:v>
      </x:c>
      <x:c r="K43" s="3"/>
      <x:c r="L43" s="3"/>
      <x:c r="M43" s="3"/>
    </x:row>
    <x:row r="44" ht="25" customHeight="1">
      <x:c r="A44" s="2" t="str">
        <x:v>کارت اعتباری ایران کیش</x:v>
      </x:c>
      <x:c r="B44" s="3" t="str">
        <x:v>KISH</x:v>
      </x:c>
      <x:c r="C44" s="3" t="str">
        <x:v>1405-06</x:v>
      </x:c>
      <x:c r="D44" s="35" t="n">
        <x:f>IF(NOT(ISNUMBER('داده‌ها'!C54)),"n.a.",'داده‌ها'!C54)</x:f>
        <x:v>5.33</x:v>
      </x:c>
      <x:c r="E44" s="35" t="n">
        <x:f>IF(NOT(ISNUMBER('داده‌ها'!D54)),"n.a.",'داده‌ها'!D54)</x:f>
        <x:v>6.02</x:v>
      </x:c>
      <x:c r="F44" s="36" t="n">
        <x:f>IF(NOT(ISNUMBER('داده‌ها'!B29)),"n.a.",'داده‌ها'!B29)</x:f>
        <x:v>4871930453</x:v>
      </x:c>
      <x:c r="G44" s="36" t="n">
        <x:f>IF(NOT(ISNUMBER('داده‌ها'!C29)),"n.a.",'داده‌ها'!C29)</x:f>
        <x:v>44101592852</x:v>
      </x:c>
      <x:c r="H44" s="34" t="n">
        <x:f>IF(COUNT(D44,F44)&lt;2,"n.a.",F44*D44/100)</x:f>
        <x:v>259673893.14490002</x:v>
      </x:c>
      <x:c r="I44" s="34" t="n">
        <x:f>IF(COUNT(E44,G44)&lt;2,"n.a.",G44*E44/100)</x:f>
        <x:v>2654915889.6903996</x:v>
      </x:c>
      <x:c r="J44" s="34" t="n">
        <x:f>IF(OR(COUNT(H44:I44)&lt;2,H44&lt;=0),"n.a.",I44*'داده‌ها'!$K$7/H44)</x:f>
        <x:v>1022403.8533627007</x:v>
      </x:c>
      <x:c r="K44" s="3"/>
      <x:c r="L44" s="3"/>
      <x:c r="M44" s="3"/>
    </x:row>
    <x:row r="45" ht="25" customHeight="1">
      <x:c r="A45" s="2" t="str">
        <x:v>کارت اعتباری ایران کیش</x:v>
      </x:c>
      <x:c r="B45" s="3" t="str">
        <x:v>KISH</x:v>
      </x:c>
      <x:c r="C45" s="3" t="str">
        <x:v>1405-07</x:v>
      </x:c>
      <x:c r="D45" s="35" t="n">
        <x:f>IF(NOT(ISNUMBER('داده‌ها'!C55)),"n.a.",'داده‌ها'!C55)</x:f>
        <x:v>5.38</x:v>
      </x:c>
      <x:c r="E45" s="35" t="n">
        <x:f>IF(NOT(ISNUMBER('داده‌ها'!D55)),"n.a.",'داده‌ها'!D55)</x:f>
        <x:v>5.99</x:v>
      </x:c>
      <x:c r="F45" s="36" t="n">
        <x:f>IF(NOT(ISNUMBER('داده‌ها'!B30)),"n.a.",'داده‌ها'!B30)</x:f>
        <x:v>4721077347</x:v>
      </x:c>
      <x:c r="G45" s="36" t="n">
        <x:f>IF(NOT(ISNUMBER('داده‌ها'!C30)),"n.a.",'داده‌ها'!C30)</x:f>
        <x:v>44541341215</x:v>
      </x:c>
      <x:c r="H45" s="34" t="n">
        <x:f>IF(COUNT(D45,F45)&lt;2,"n.a.",F45*D45/100)</x:f>
        <x:v>253993961.26860002</x:v>
      </x:c>
      <x:c r="I45" s="34" t="n">
        <x:f>IF(COUNT(E45,G45)&lt;2,"n.a.",G45*E45/100)</x:f>
        <x:v>2668026338.7785</x:v>
      </x:c>
      <x:c r="J45" s="34" t="n">
        <x:f>IF(OR(COUNT(H45:I45)&lt;2,H45&lt;=0),"n.a.",I45*'داده‌ها'!$K$7/H45)</x:f>
        <x:v>1050429.0438452777</x:v>
      </x:c>
      <x:c r="K45" s="3"/>
      <x:c r="L45" s="3"/>
      <x:c r="M45" s="3"/>
    </x:row>
    <x:row r="46" ht="25" customHeight="1">
      <x:c r="A46" s="2" t="str">
        <x:v>آسان پرداخت پرشین</x:v>
      </x:c>
      <x:c r="B46" s="3" t="str">
        <x:v>AP</x:v>
      </x:c>
      <x:c r="C46" s="3" t="str">
        <x:v>1404-07</x:v>
      </x:c>
      <x:c r="D46" s="35" t="n">
        <x:f>IF(NOT(ISNUMBER('داده‌ها'!C56)),"n.a.",'داده‌ها'!C56)</x:f>
        <x:v>5.14</x:v>
      </x:c>
      <x:c r="E46" s="35" t="n">
        <x:f>IF(NOT(ISNUMBER('داده‌ها'!D56)),"n.a.",'داده‌ها'!D56)</x:f>
        <x:v>4.67</x:v>
      </x:c>
      <x:c r="F46" s="36" t="n">
        <x:f>IF(NOT(ISNUMBER('داده‌ها'!B28)),"n.a.",'داده‌ها'!B28)</x:f>
        <x:v>4597533786</x:v>
      </x:c>
      <x:c r="G46" s="36" t="n">
        <x:f>IF(NOT(ISNUMBER('داده‌ها'!C28)),"n.a.",'داده‌ها'!C28)</x:f>
        <x:v>22477879197</x:v>
      </x:c>
      <x:c r="H46" s="34" t="n">
        <x:f>IF(COUNT(D46,F46)&lt;2,"n.a.",F46*D46/100)</x:f>
        <x:v>236313236.60039997</x:v>
      </x:c>
      <x:c r="I46" s="34" t="n">
        <x:f>IF(COUNT(E46,G46)&lt;2,"n.a.",G46*E46/100)</x:f>
        <x:v>1049716958.4999001</x:v>
      </x:c>
      <x:c r="J46" s="34" t="n">
        <x:f>IF(OR(COUNT(H46:I46)&lt;2,H46&lt;=0),"n.a.",I46*'داده‌ها'!$K$7/H46)</x:f>
        <x:v>444205.73879022547</x:v>
      </x:c>
      <x:c r="K46" s="3"/>
      <x:c r="L46" s="3"/>
      <x:c r="M46" s="3"/>
    </x:row>
    <x:row r="47" ht="25" customHeight="1">
      <x:c r="A47" s="2" t="str">
        <x:v>آسان پرداخت پرشین</x:v>
      </x:c>
      <x:c r="B47" s="3" t="str">
        <x:v>AP</x:v>
      </x:c>
      <x:c r="C47" s="3" t="str">
        <x:v>1405-06</x:v>
      </x:c>
      <x:c r="D47" s="35" t="n">
        <x:f>IF(NOT(ISNUMBER('داده‌ها'!C57)),"n.a.",'داده‌ها'!C57)</x:f>
        <x:v>5.03</x:v>
      </x:c>
      <x:c r="E47" s="35" t="n">
        <x:f>IF(NOT(ISNUMBER('داده‌ها'!D57)),"n.a.",'داده‌ها'!D57)</x:f>
        <x:v>5.15</x:v>
      </x:c>
      <x:c r="F47" s="36" t="n">
        <x:f>IF(NOT(ISNUMBER('داده‌ها'!B29)),"n.a.",'داده‌ها'!B29)</x:f>
        <x:v>4871930453</x:v>
      </x:c>
      <x:c r="G47" s="36" t="n">
        <x:f>IF(NOT(ISNUMBER('داده‌ها'!C29)),"n.a.",'داده‌ها'!C29)</x:f>
        <x:v>44101592852</x:v>
      </x:c>
      <x:c r="H47" s="34" t="n">
        <x:f>IF(COUNT(D47,F47)&lt;2,"n.a.",F47*D47/100)</x:f>
        <x:v>245058101.7859</x:v>
      </x:c>
      <x:c r="I47" s="34" t="n">
        <x:f>IF(COUNT(E47,G47)&lt;2,"n.a.",G47*E47/100)</x:f>
        <x:v>2271232031.8780003</x:v>
      </x:c>
      <x:c r="J47" s="34" t="n">
        <x:f>IF(OR(COUNT(H47:I47)&lt;2,H47&lt;=0),"n.a.",I47*'داده‌ها'!$K$7/H47)</x:f>
        <x:v>926813.6883971739</x:v>
      </x:c>
      <x:c r="K47" s="3"/>
      <x:c r="L47" s="3"/>
      <x:c r="M47" s="3"/>
    </x:row>
    <x:row r="48" ht="25" customHeight="1">
      <x:c r="A48" s="2" t="str">
        <x:v>آسان پرداخت پرشین</x:v>
      </x:c>
      <x:c r="B48" s="3" t="str">
        <x:v>AP</x:v>
      </x:c>
      <x:c r="C48" s="3" t="str">
        <x:v>1405-07</x:v>
      </x:c>
      <x:c r="D48" s="35" t="n">
        <x:f>IF(NOT(ISNUMBER('داده‌ها'!C58)),"n.a.",'داده‌ها'!C58)</x:f>
        <x:v>4.9</x:v>
      </x:c>
      <x:c r="E48" s="35" t="n">
        <x:f>IF(NOT(ISNUMBER('داده‌ها'!D58)),"n.a.",'داده‌ها'!D58)</x:f>
        <x:v>4.89</x:v>
      </x:c>
      <x:c r="F48" s="36" t="n">
        <x:f>IF(NOT(ISNUMBER('داده‌ها'!B30)),"n.a.",'داده‌ها'!B30)</x:f>
        <x:v>4721077347</x:v>
      </x:c>
      <x:c r="G48" s="36" t="n">
        <x:f>IF(NOT(ISNUMBER('داده‌ها'!C30)),"n.a.",'داده‌ها'!C30)</x:f>
        <x:v>44541341215</x:v>
      </x:c>
      <x:c r="H48" s="34" t="n">
        <x:f>IF(COUNT(D48,F48)&lt;2,"n.a.",F48*D48/100)</x:f>
        <x:v>231332790.00300002</x:v>
      </x:c>
      <x:c r="I48" s="34" t="n">
        <x:f>IF(COUNT(E48,G48)&lt;2,"n.a.",G48*E48/100)</x:f>
        <x:v>2178071585.4135</x:v>
      </x:c>
      <x:c r="J48" s="34" t="n">
        <x:f>IF(OR(COUNT(H48:I48)&lt;2,H48&lt;=0),"n.a.",I48*'داده‌ها'!$K$7/H48)</x:f>
        <x:v>941531.7151473656</x:v>
      </x:c>
      <x:c r="K48" s="3"/>
      <x:c r="L48" s="3"/>
      <x:c r="M48" s="3"/>
    </x:row>
    <x:row r="49" ht="25" customHeight="1">
      <x:c r="A49" s="2" t="str">
        <x:v>پرداخت الکترونیک پاسارگاد</x:v>
      </x:c>
      <x:c r="B49" s="3" t="str">
        <x:v>PEP</x:v>
      </x:c>
      <x:c r="C49" s="3" t="str">
        <x:v>1404-07</x:v>
      </x:c>
      <x:c r="D49" s="35" t="n">
        <x:f>IF(NOT(ISNUMBER('داده‌ها'!C59)),"n.a.",'داده‌ها'!C59)</x:f>
        <x:v>5.57</x:v>
      </x:c>
      <x:c r="E49" s="35" t="n">
        <x:f>IF(NOT(ISNUMBER('داده‌ها'!D59)),"n.a.",'داده‌ها'!D59)</x:f>
        <x:v>5.96</x:v>
      </x:c>
      <x:c r="F49" s="36" t="n">
        <x:f>IF(NOT(ISNUMBER('داده‌ها'!B28)),"n.a.",'داده‌ها'!B28)</x:f>
        <x:v>4597533786</x:v>
      </x:c>
      <x:c r="G49" s="36" t="n">
        <x:f>IF(NOT(ISNUMBER('داده‌ها'!C28)),"n.a.",'داده‌ها'!C28)</x:f>
        <x:v>22477879197</x:v>
      </x:c>
      <x:c r="H49" s="34" t="n">
        <x:f>IF(COUNT(D49,F49)&lt;2,"n.a.",F49*D49/100)</x:f>
        <x:v>256082631.8802</x:v>
      </x:c>
      <x:c r="I49" s="34" t="n">
        <x:f>IF(COUNT(E49,G49)&lt;2,"n.a.",G49*E49/100)</x:f>
        <x:v>1339681600.1412</x:v>
      </x:c>
      <x:c r="J49" s="34" t="n">
        <x:f>IF(OR(COUNT(H49:I49)&lt;2,H49&lt;=0),"n.a.",I49*'داده‌ها'!$K$7/H49)</x:f>
        <x:v>523144.2641404618</x:v>
      </x:c>
      <x:c r="K49" s="3"/>
      <x:c r="L49" s="3"/>
      <x:c r="M49" s="3"/>
    </x:row>
    <x:row r="50" ht="25" customHeight="1">
      <x:c r="A50" s="2" t="str">
        <x:v>پرداخت الکترونیک پاسارگاد</x:v>
      </x:c>
      <x:c r="B50" s="3" t="str">
        <x:v>PEP</x:v>
      </x:c>
      <x:c r="C50" s="3" t="str">
        <x:v>1405-06</x:v>
      </x:c>
      <x:c r="D50" s="35" t="n">
        <x:f>IF(NOT(ISNUMBER('داده‌ها'!C60)),"n.a.",'داده‌ها'!C60)</x:f>
        <x:v>4.49</x:v>
      </x:c>
      <x:c r="E50" s="35" t="n">
        <x:f>IF(NOT(ISNUMBER('داده‌ها'!D60)),"n.a.",'داده‌ها'!D60)</x:f>
        <x:v>5.3</x:v>
      </x:c>
      <x:c r="F50" s="36" t="n">
        <x:f>IF(NOT(ISNUMBER('داده‌ها'!B29)),"n.a.",'داده‌ها'!B29)</x:f>
        <x:v>4871930453</x:v>
      </x:c>
      <x:c r="G50" s="36" t="n">
        <x:f>IF(NOT(ISNUMBER('داده‌ها'!C29)),"n.a.",'داده‌ها'!C29)</x:f>
        <x:v>44101592852</x:v>
      </x:c>
      <x:c r="H50" s="34" t="n">
        <x:f>IF(COUNT(D50,F50)&lt;2,"n.a.",F50*D50/100)</x:f>
        <x:v>218749677.3397</x:v>
      </x:c>
      <x:c r="I50" s="34" t="n">
        <x:f>IF(COUNT(E50,G50)&lt;2,"n.a.",G50*E50/100)</x:f>
        <x:v>2337384421.156</x:v>
      </x:c>
      <x:c r="J50" s="34" t="n">
        <x:f>IF(OR(COUNT(H50:I50)&lt;2,H50&lt;=0),"n.a.",I50*'داده‌ها'!$K$7/H50)</x:f>
        <x:v>1068520.1686154886</x:v>
      </x:c>
      <x:c r="K50" s="3"/>
      <x:c r="L50" s="3"/>
      <x:c r="M50" s="3"/>
    </x:row>
    <x:row r="51" ht="25" customHeight="1">
      <x:c r="A51" s="2" t="str">
        <x:v>پرداخت الکترونیک پاسارگاد</x:v>
      </x:c>
      <x:c r="B51" s="3" t="str">
        <x:v>PEP</x:v>
      </x:c>
      <x:c r="C51" s="3" t="str">
        <x:v>1405-07</x:v>
      </x:c>
      <x:c r="D51" s="35" t="n">
        <x:f>IF(NOT(ISNUMBER('داده‌ها'!C61)),"n.a.",'داده‌ها'!C61)</x:f>
        <x:v>4.46</x:v>
      </x:c>
      <x:c r="E51" s="35" t="n">
        <x:f>IF(NOT(ISNUMBER('داده‌ها'!D61)),"n.a.",'داده‌ها'!D61)</x:f>
        <x:v>5.12</x:v>
      </x:c>
      <x:c r="F51" s="36" t="n">
        <x:f>IF(NOT(ISNUMBER('داده‌ها'!B30)),"n.a.",'داده‌ها'!B30)</x:f>
        <x:v>4721077347</x:v>
      </x:c>
      <x:c r="G51" s="36" t="n">
        <x:f>IF(NOT(ISNUMBER('داده‌ها'!C30)),"n.a.",'داده‌ها'!C30)</x:f>
        <x:v>44541341215</x:v>
      </x:c>
      <x:c r="H51" s="34" t="n">
        <x:f>IF(COUNT(D51,F51)&lt;2,"n.a.",F51*D51/100)</x:f>
        <x:v>210560049.6762</x:v>
      </x:c>
      <x:c r="I51" s="34" t="n">
        <x:f>IF(COUNT(E51,G51)&lt;2,"n.a.",G51*E51/100)</x:f>
        <x:v>2280516670.208</x:v>
      </x:c>
      <x:c r="J51" s="34" t="n">
        <x:f>IF(OR(COUNT(H51:I51)&lt;2,H51&lt;=0),"n.a.",I51*'داده‌ها'!$K$7/H51)</x:f>
        <x:v>1083071.8712856437</x:v>
      </x:c>
      <x:c r="K51" s="3"/>
      <x:c r="L51" s="3"/>
      <x:c r="M51" s="3"/>
    </x:row>
    <x:row r="52" ht="25" customHeight="1">
      <x:c r="A52" s="2" t="str">
        <x:v>پرداخت الکترونیک سپهر</x:v>
      </x:c>
      <x:c r="B52" s="3" t="str">
        <x:v>SPH</x:v>
      </x:c>
      <x:c r="C52" s="3" t="str">
        <x:v>1404-07</x:v>
      </x:c>
      <x:c r="D52" s="35" t="n">
        <x:f>IF(NOT(ISNUMBER('داده‌ها'!C62)),"n.a.",'داده‌ها'!C62)</x:f>
        <x:v>3.46</x:v>
      </x:c>
      <x:c r="E52" s="35" t="n">
        <x:f>IF(NOT(ISNUMBER('داده‌ها'!D62)),"n.a.",'داده‌ها'!D62)</x:f>
        <x:v>5.55</x:v>
      </x:c>
      <x:c r="F52" s="36" t="n">
        <x:f>IF(NOT(ISNUMBER('داده‌ها'!B28)),"n.a.",'داده‌ها'!B28)</x:f>
        <x:v>4597533786</x:v>
      </x:c>
      <x:c r="G52" s="36" t="n">
        <x:f>IF(NOT(ISNUMBER('داده‌ها'!C28)),"n.a.",'داده‌ها'!C28)</x:f>
        <x:v>22477879197</x:v>
      </x:c>
      <x:c r="H52" s="34" t="n">
        <x:f>IF(COUNT(D52,F52)&lt;2,"n.a.",F52*D52/100)</x:f>
        <x:v>159074668.9956</x:v>
      </x:c>
      <x:c r="I52" s="34" t="n">
        <x:f>IF(COUNT(E52,G52)&lt;2,"n.a.",G52*E52/100)</x:f>
        <x:v>1247522295.4334998</x:v>
      </x:c>
      <x:c r="J52" s="34" t="n">
        <x:f>IF(OR(COUNT(H52:I52)&lt;2,H52&lt;=0),"n.a.",I52*'داده‌ها'!$K$7/H52)</x:f>
        <x:v>784236.9267906548</x:v>
      </x:c>
      <x:c r="K52" s="3"/>
      <x:c r="L52" s="3"/>
      <x:c r="M52" s="3"/>
    </x:row>
    <x:row r="53" ht="25" customHeight="1">
      <x:c r="A53" s="2" t="str">
        <x:v>پرداخت الکترونیک سپهر</x:v>
      </x:c>
      <x:c r="B53" s="3" t="str">
        <x:v>SPH</x:v>
      </x:c>
      <x:c r="C53" s="3" t="str">
        <x:v>1405-06</x:v>
      </x:c>
      <x:c r="D53" s="35" t="n">
        <x:f>IF(NOT(ISNUMBER('داده‌ها'!C63)),"n.a.",'داده‌ها'!C63)</x:f>
        <x:v>3.66</x:v>
      </x:c>
      <x:c r="E53" s="35" t="n">
        <x:f>IF(NOT(ISNUMBER('داده‌ها'!D63)),"n.a.",'داده‌ها'!D63)</x:f>
        <x:v>4.56</x:v>
      </x:c>
      <x:c r="F53" s="36" t="n">
        <x:f>IF(NOT(ISNUMBER('داده‌ها'!B29)),"n.a.",'داده‌ها'!B29)</x:f>
        <x:v>4871930453</x:v>
      </x:c>
      <x:c r="G53" s="36" t="n">
        <x:f>IF(NOT(ISNUMBER('داده‌ها'!C29)),"n.a.",'داده‌ها'!C29)</x:f>
        <x:v>44101592852</x:v>
      </x:c>
      <x:c r="H53" s="34" t="n">
        <x:f>IF(COUNT(D53,F53)&lt;2,"n.a.",F53*D53/100)</x:f>
        <x:v>178312654.5798</x:v>
      </x:c>
      <x:c r="I53" s="34" t="n">
        <x:f>IF(COUNT(E53,G53)&lt;2,"n.a.",G53*E53/100)</x:f>
        <x:v>2011032634.0512</x:v>
      </x:c>
      <x:c r="J53" s="34" t="n">
        <x:f>IF(OR(COUNT(H53:I53)&lt;2,H53&lt;=0),"n.a.",I53*'داده‌ها'!$K$7/H53)</x:f>
        <x:v>1127812.6270904713</x:v>
      </x:c>
      <x:c r="K53" s="3"/>
      <x:c r="L53" s="3"/>
      <x:c r="M53" s="3"/>
    </x:row>
    <x:row r="54" ht="25" customHeight="1">
      <x:c r="A54" s="2" t="str">
        <x:v>پرداخت الکترونیک سپهر</x:v>
      </x:c>
      <x:c r="B54" s="3" t="str">
        <x:v>SPH</x:v>
      </x:c>
      <x:c r="C54" s="3" t="str">
        <x:v>1405-07</x:v>
      </x:c>
      <x:c r="D54" s="35" t="n">
        <x:f>IF(NOT(ISNUMBER('داده‌ها'!C64)),"n.a.",'داده‌ها'!C64)</x:f>
        <x:v>3.65</x:v>
      </x:c>
      <x:c r="E54" s="35" t="n">
        <x:f>IF(NOT(ISNUMBER('داده‌ها'!D64)),"n.a.",'داده‌ها'!D64)</x:f>
        <x:v>4.59</x:v>
      </x:c>
      <x:c r="F54" s="36" t="n">
        <x:f>IF(NOT(ISNUMBER('داده‌ها'!B30)),"n.a.",'داده‌ها'!B30)</x:f>
        <x:v>4721077347</x:v>
      </x:c>
      <x:c r="G54" s="36" t="n">
        <x:f>IF(NOT(ISNUMBER('داده‌ها'!C30)),"n.a.",'داده‌ها'!C30)</x:f>
        <x:v>44541341215</x:v>
      </x:c>
      <x:c r="H54" s="34" t="n">
        <x:f>IF(COUNT(D54,F54)&lt;2,"n.a.",F54*D54/100)</x:f>
        <x:v>172319323.1655</x:v>
      </x:c>
      <x:c r="I54" s="34" t="n">
        <x:f>IF(COUNT(E54,G54)&lt;2,"n.a.",G54*E54/100)</x:f>
        <x:v>2044447561.7685</x:v>
      </x:c>
      <x:c r="J54" s="34" t="n">
        <x:f>IF(OR(COUNT(H54:I54)&lt;2,H54&lt;=0),"n.a.",I54*'داده‌ها'!$K$7/H54)</x:f>
        <x:v>1186429.6610571984</x:v>
      </x:c>
      <x:c r="K54" s="3"/>
      <x:c r="L54" s="3"/>
      <x:c r="M54" s="3"/>
    </x:row>
    <x:row r="55" ht="25" customHeight="1">
      <x:c r="A55" s="2" t="str">
        <x:v>فن آوا کارت</x:v>
      </x:c>
      <x:c r="B55" s="3" t="str">
        <x:v>FAN</x:v>
      </x:c>
      <x:c r="C55" s="3" t="str">
        <x:v>1404-07</x:v>
      </x:c>
      <x:c r="D55" s="35" t="n">
        <x:f>IF(NOT(ISNUMBER('داده‌ها'!C65)),"n.a.",'داده‌ها'!C65)</x:f>
        <x:v>1.8</x:v>
      </x:c>
      <x:c r="E55" s="35" t="n">
        <x:f>IF(NOT(ISNUMBER('داده‌ها'!D65)),"n.a.",'داده‌ها'!D65)</x:f>
        <x:v>1.61</x:v>
      </x:c>
      <x:c r="F55" s="36" t="n">
        <x:f>IF(NOT(ISNUMBER('داده‌ها'!B28)),"n.a.",'داده‌ها'!B28)</x:f>
        <x:v>4597533786</x:v>
      </x:c>
      <x:c r="G55" s="36" t="n">
        <x:f>IF(NOT(ISNUMBER('داده‌ها'!C28)),"n.a.",'داده‌ها'!C28)</x:f>
        <x:v>22477879197</x:v>
      </x:c>
      <x:c r="H55" s="34" t="n">
        <x:f>IF(COUNT(D55,F55)&lt;2,"n.a.",F55*D55/100)</x:f>
        <x:v>82755608.148</x:v>
      </x:c>
      <x:c r="I55" s="34" t="n">
        <x:f>IF(COUNT(E55,G55)&lt;2,"n.a.",G55*E55/100)</x:f>
        <x:v>361893855.07170004</x:v>
      </x:c>
      <x:c r="J55" s="34" t="n">
        <x:f>IF(OR(COUNT(H55:I55)&lt;2,H55&lt;=0),"n.a.",I55*'داده‌ها'!$K$7/H55)</x:f>
        <x:v>437304.3267647669</x:v>
      </x:c>
      <x:c r="K55" s="3"/>
      <x:c r="L55" s="3"/>
      <x:c r="M55" s="3"/>
    </x:row>
    <x:row r="56" ht="25" customHeight="1">
      <x:c r="A56" s="2" t="str">
        <x:v>فن آوا کارت</x:v>
      </x:c>
      <x:c r="B56" s="3" t="str">
        <x:v>FAN</x:v>
      </x:c>
      <x:c r="C56" s="3" t="str">
        <x:v>1405-06</x:v>
      </x:c>
      <x:c r="D56" s="35" t="n">
        <x:f>IF(NOT(ISNUMBER('داده‌ها'!C66)),"n.a.",'داده‌ها'!C66)</x:f>
        <x:v>1.71</x:v>
      </x:c>
      <x:c r="E56" s="35" t="n">
        <x:f>IF(NOT(ISNUMBER('داده‌ها'!D66)),"n.a.",'داده‌ها'!D66)</x:f>
        <x:v>1.73</x:v>
      </x:c>
      <x:c r="F56" s="36" t="n">
        <x:f>IF(NOT(ISNUMBER('داده‌ها'!B29)),"n.a.",'داده‌ها'!B29)</x:f>
        <x:v>4871930453</x:v>
      </x:c>
      <x:c r="G56" s="36" t="n">
        <x:f>IF(NOT(ISNUMBER('داده‌ها'!C29)),"n.a.",'داده‌ها'!C29)</x:f>
        <x:v>44101592852</x:v>
      </x:c>
      <x:c r="H56" s="34" t="n">
        <x:f>IF(COUNT(D56,F56)&lt;2,"n.a.",F56*D56/100)</x:f>
        <x:v>83310010.7463</x:v>
      </x:c>
      <x:c r="I56" s="34" t="n">
        <x:f>IF(COUNT(E56,G56)&lt;2,"n.a.",G56*E56/100)</x:f>
        <x:v>762957556.3396001</x:v>
      </x:c>
      <x:c r="J56" s="34" t="n">
        <x:f>IF(OR(COUNT(H56:I56)&lt;2,H56&lt;=0),"n.a.",I56*'داده‌ها'!$K$7/H56)</x:f>
        <x:v>915805.3750142927</x:v>
      </x:c>
      <x:c r="K56" s="3"/>
      <x:c r="L56" s="3"/>
      <x:c r="M56" s="3"/>
    </x:row>
    <x:row r="57" ht="25" customHeight="1">
      <x:c r="A57" s="2" t="str">
        <x:v>فن آوا کارت</x:v>
      </x:c>
      <x:c r="B57" s="3" t="str">
        <x:v>FAN</x:v>
      </x:c>
      <x:c r="C57" s="3" t="str">
        <x:v>1405-07</x:v>
      </x:c>
      <x:c r="D57" s="35" t="n">
        <x:f>IF(NOT(ISNUMBER('داده‌ها'!C67)),"n.a.",'داده‌ها'!C67)</x:f>
        <x:v>1.7</x:v>
      </x:c>
      <x:c r="E57" s="35" t="n">
        <x:f>IF(NOT(ISNUMBER('داده‌ها'!D67)),"n.a.",'داده‌ها'!D67)</x:f>
        <x:v>1.72</x:v>
      </x:c>
      <x:c r="F57" s="36" t="n">
        <x:f>IF(NOT(ISNUMBER('داده‌ها'!B30)),"n.a.",'داده‌ها'!B30)</x:f>
        <x:v>4721077347</x:v>
      </x:c>
      <x:c r="G57" s="36" t="n">
        <x:f>IF(NOT(ISNUMBER('داده‌ها'!C30)),"n.a.",'داده‌ها'!C30)</x:f>
        <x:v>44541341215</x:v>
      </x:c>
      <x:c r="H57" s="34" t="n">
        <x:f>IF(COUNT(D57,F57)&lt;2,"n.a.",F57*D57/100)</x:f>
        <x:v>80258314.89899999</x:v>
      </x:c>
      <x:c r="I57" s="34" t="n">
        <x:f>IF(COUNT(E57,G57)&lt;2,"n.a.",G57*E57/100)</x:f>
        <x:v>766111068.898</x:v>
      </x:c>
      <x:c r="J57" s="34" t="n">
        <x:f>IF(OR(COUNT(H57:I57)&lt;2,H57&lt;=0),"n.a.",I57*'داده‌ها'!$K$7/H57)</x:f>
        <x:v>954556.6336174667</x:v>
      </x:c>
      <x:c r="K57" s="3"/>
      <x:c r="L57" s="3"/>
      <x:c r="M57" s="3"/>
    </x:row>
    <x:row r="58" ht="25" customHeight="1">
      <x:c r="A58" s="2" t="str">
        <x:v>الکترونیک کارت دماوند</x:v>
      </x:c>
      <x:c r="B58" s="3" t="str">
        <x:v>DAM</x:v>
      </x:c>
      <x:c r="C58" s="3" t="str">
        <x:v>1404-07</x:v>
      </x:c>
      <x:c r="D58" s="35" t="n">
        <x:f>IF(NOT(ISNUMBER('داده‌ها'!C68)),"n.a.",'داده‌ها'!C68)</x:f>
        <x:v>0.14</x:v>
      </x:c>
      <x:c r="E58" s="35" t="n">
        <x:f>IF(NOT(ISNUMBER('داده‌ها'!D68)),"n.a.",'داده‌ها'!D68)</x:f>
        <x:v>0.11</x:v>
      </x:c>
      <x:c r="F58" s="36" t="n">
        <x:f>IF(NOT(ISNUMBER('داده‌ها'!B28)),"n.a.",'داده‌ها'!B28)</x:f>
        <x:v>4597533786</x:v>
      </x:c>
      <x:c r="G58" s="36" t="n">
        <x:f>IF(NOT(ISNUMBER('داده‌ها'!C28)),"n.a.",'داده‌ها'!C28)</x:f>
        <x:v>22477879197</x:v>
      </x:c>
      <x:c r="H58" s="34" t="n">
        <x:f>IF(COUNT(D58,F58)&lt;2,"n.a.",F58*D58/100)</x:f>
        <x:v>6436547.300400001</x:v>
      </x:c>
      <x:c r="I58" s="34" t="n">
        <x:f>IF(COUNT(E58,G58)&lt;2,"n.a.",G58*E58/100)</x:f>
        <x:v>24725667.1167</x:v>
      </x:c>
      <x:c r="J58" s="34" t="n">
        <x:f>IF(OR(COUNT(H58:I58)&lt;2,H58&lt;=0),"n.a.",I58*'داده‌ها'!$K$7/H58)</x:f>
        <x:v>384144.88331598864</x:v>
      </x:c>
      <x:c r="K58" s="3"/>
      <x:c r="L58" s="3"/>
      <x:c r="M58" s="3"/>
    </x:row>
    <x:row r="59" ht="25" customHeight="1">
      <x:c r="A59" s="2" t="str">
        <x:v>الکترونیک کارت دماوند</x:v>
      </x:c>
      <x:c r="B59" s="3" t="str">
        <x:v>DAM</x:v>
      </x:c>
      <x:c r="C59" s="3" t="str">
        <x:v>1405-06</x:v>
      </x:c>
      <x:c r="D59" s="35" t="n">
        <x:f>IF(NOT(ISNUMBER('داده‌ها'!C69)),"n.a.",'داده‌ها'!C69)</x:f>
        <x:v>0.23</x:v>
      </x:c>
      <x:c r="E59" s="35" t="n">
        <x:f>IF(NOT(ISNUMBER('داده‌ها'!D69)),"n.a.",'داده‌ها'!D69)</x:f>
        <x:v>0.17</x:v>
      </x:c>
      <x:c r="F59" s="36" t="n">
        <x:f>IF(NOT(ISNUMBER('داده‌ها'!B29)),"n.a.",'داده‌ها'!B29)</x:f>
        <x:v>4871930453</x:v>
      </x:c>
      <x:c r="G59" s="36" t="n">
        <x:f>IF(NOT(ISNUMBER('داده‌ها'!C29)),"n.a.",'داده‌ها'!C29)</x:f>
        <x:v>44101592852</x:v>
      </x:c>
      <x:c r="H59" s="34" t="n">
        <x:f>IF(COUNT(D59,F59)&lt;2,"n.a.",F59*D59/100)</x:f>
        <x:v>11205440.041900001</x:v>
      </x:c>
      <x:c r="I59" s="34" t="n">
        <x:f>IF(COUNT(E59,G59)&lt;2,"n.a.",G59*E59/100)</x:f>
        <x:v>74972707.8484</x:v>
      </x:c>
      <x:c r="J59" s="34" t="n">
        <x:f>IF(OR(COUNT(H59:I59)&lt;2,H59&lt;=0),"n.a.",I59*'داده‌ها'!$K$7/H59)</x:f>
        <x:v>669074.1958196902</x:v>
      </x:c>
      <x:c r="K59" s="3"/>
      <x:c r="L59" s="3"/>
      <x:c r="M59" s="3"/>
    </x:row>
    <x:row r="60" ht="25" customHeight="1">
      <x:c r="A60" s="2" t="str">
        <x:v>الکترونیک کارت دماوند</x:v>
      </x:c>
      <x:c r="B60" s="3" t="str">
        <x:v>DAM</x:v>
      </x:c>
      <x:c r="C60" s="3" t="str">
        <x:v>1405-07</x:v>
      </x:c>
      <x:c r="D60" s="35" t="n">
        <x:f>IF(NOT(ISNUMBER('داده‌ها'!C70)),"n.a.",'داده‌ها'!C70)</x:f>
        <x:v>0.23</x:v>
      </x:c>
      <x:c r="E60" s="35" t="n">
        <x:f>IF(NOT(ISNUMBER('داده‌ها'!D70)),"n.a.",'داده‌ها'!D70)</x:f>
        <x:v>0.17</x:v>
      </x:c>
      <x:c r="F60" s="36" t="n">
        <x:f>IF(NOT(ISNUMBER('داده‌ها'!B30)),"n.a.",'داده‌ها'!B30)</x:f>
        <x:v>4721077347</x:v>
      </x:c>
      <x:c r="G60" s="36" t="n">
        <x:f>IF(NOT(ISNUMBER('داده‌ها'!C30)),"n.a.",'داده‌ها'!C30)</x:f>
        <x:v>44541341215</x:v>
      </x:c>
      <x:c r="H60" s="34" t="n">
        <x:f>IF(COUNT(D60,F60)&lt;2,"n.a.",F60*D60/100)</x:f>
        <x:v>10858477.8981</x:v>
      </x:c>
      <x:c r="I60" s="34" t="n">
        <x:f>IF(COUNT(E60,G60)&lt;2,"n.a.",G60*E60/100)</x:f>
        <x:v>75720280.0655</x:v>
      </x:c>
      <x:c r="J60" s="34" t="n">
        <x:f>IF(OR(COUNT(H60:I60)&lt;2,H60&lt;=0),"n.a.",I60*'داده‌ها'!$K$7/H60)</x:f>
        <x:v>697337.8845183213</x:v>
      </x:c>
      <x:c r="K60" s="3"/>
      <x:c r="L60" s="3"/>
      <x:c r="M60" s="3"/>
    </x:row>
    <x:row r="61" ht="25" customHeight="1">
      <x:c r="A61" s="2"/>
      <x:c r="B61" s="3"/>
      <x:c r="C61" s="3"/>
      <x:c r="D61" s="3"/>
      <x:c r="E61" s="3"/>
      <x:c r="F61" s="3"/>
      <x:c r="G61" s="3"/>
      <x:c r="H61" s="3"/>
      <x:c r="I61" s="3"/>
      <x:c r="J61" s="3"/>
      <x:c r="K61" s="3"/>
      <x:c r="L61" s="3"/>
      <x:c r="M61" s="3"/>
    </x:row>
    <x:row r="62" ht="25" customHeight="1">
      <x:c r="A62" s="2"/>
      <x:c r="B62" s="3"/>
      <x:c r="C62" s="3"/>
      <x:c r="D62" s="3"/>
      <x:c r="E62" s="3"/>
      <x:c r="F62" s="3"/>
      <x:c r="G62" s="3"/>
      <x:c r="H62" s="3"/>
      <x:c r="I62" s="3"/>
      <x:c r="J62" s="3"/>
      <x:c r="K62" s="3"/>
      <x:c r="L62" s="3"/>
      <x:c r="M62" s="3"/>
    </x:row>
    <x:row r="63" ht="25" customHeight="1">
      <x:c r="A63" s="2"/>
      <x:c r="B63" s="3"/>
      <x:c r="C63" s="3"/>
      <x:c r="D63" s="3"/>
      <x:c r="E63" s="3"/>
      <x:c r="F63" s="3"/>
      <x:c r="G63" s="3"/>
      <x:c r="H63" s="3"/>
      <x:c r="I63" s="3"/>
      <x:c r="J63" s="3"/>
      <x:c r="K63" s="3"/>
      <x:c r="L63" s="3"/>
      <x:c r="M63" s="3"/>
    </x:row>
    <x:row r="64" ht="25" customHeight="1">
      <x:c r="A64" s="2"/>
      <x:c r="B64" s="3"/>
      <x:c r="C64" s="3"/>
      <x:c r="D64" s="3"/>
      <x:c r="E64" s="3"/>
      <x:c r="F64" s="3"/>
      <x:c r="G64" s="3"/>
      <x:c r="H64" s="3"/>
      <x:c r="I64" s="3"/>
      <x:c r="J64" s="3"/>
      <x:c r="K64" s="3"/>
      <x:c r="L64" s="3"/>
      <x:c r="M64" s="3"/>
    </x:row>
    <x:row r="65" ht="25" customHeight="1">
      <x:c r="A65" s="2"/>
      <x:c r="B65" s="3"/>
      <x:c r="C65" s="3"/>
      <x:c r="D65" s="3"/>
      <x:c r="E65" s="3"/>
      <x:c r="F65" s="3"/>
      <x:c r="G65" s="3"/>
      <x:c r="H65" s="3"/>
      <x:c r="I65" s="3"/>
      <x:c r="J65" s="3"/>
      <x:c r="K65" s="3"/>
      <x:c r="L65" s="3"/>
      <x:c r="M65" s="3"/>
    </x:row>
    <x:row r="66" ht="25" customHeight="1">
      <x:c r="A66" s="2"/>
      <x:c r="B66" s="3"/>
      <x:c r="C66" s="3"/>
      <x:c r="D66" s="3"/>
      <x:c r="E66" s="3"/>
      <x:c r="F66" s="3"/>
      <x:c r="G66" s="3"/>
      <x:c r="H66" s="3"/>
      <x:c r="I66" s="3"/>
      <x:c r="J66" s="3"/>
      <x:c r="K66" s="3"/>
      <x:c r="L66" s="3"/>
      <x:c r="M66" s="3"/>
    </x:row>
    <x:row r="67" ht="25" customHeight="1">
      <x:c r="A67" s="2"/>
      <x:c r="B67" s="3"/>
      <x:c r="C67" s="3"/>
      <x:c r="D67" s="3"/>
      <x:c r="E67" s="3"/>
      <x:c r="F67" s="3"/>
      <x:c r="G67" s="3"/>
      <x:c r="H67" s="3"/>
      <x:c r="I67" s="3"/>
      <x:c r="J67" s="3"/>
      <x:c r="K67" s="3"/>
      <x:c r="L67" s="3"/>
      <x:c r="M67" s="3"/>
    </x:row>
    <x:row r="68" ht="25" customHeight="1">
      <x:c r="A68" s="2"/>
      <x:c r="B68" s="3"/>
      <x:c r="C68" s="3"/>
      <x:c r="D68" s="3"/>
      <x:c r="E68" s="3"/>
      <x:c r="F68" s="3"/>
      <x:c r="G68" s="3"/>
      <x:c r="H68" s="3"/>
      <x:c r="I68" s="3"/>
      <x:c r="J68" s="3"/>
      <x:c r="K68" s="3"/>
      <x:c r="L68" s="3"/>
      <x:c r="M68" s="3"/>
    </x:row>
    <x:row r="69" ht="25" customHeight="1">
      <x:c r="A69" s="2"/>
      <x:c r="B69" s="3"/>
      <x:c r="C69" s="3"/>
      <x:c r="D69" s="3"/>
      <x:c r="E69" s="3"/>
      <x:c r="F69" s="3"/>
      <x:c r="G69" s="3"/>
      <x:c r="H69" s="3"/>
      <x:c r="I69" s="3"/>
      <x:c r="J69" s="3"/>
      <x:c r="K69" s="3"/>
      <x:c r="L69" s="3"/>
      <x:c r="M69" s="3"/>
    </x:row>
    <x:row r="70" ht="25" customHeight="1">
      <x:c r="A70" s="2"/>
      <x:c r="B70" s="3"/>
      <x:c r="C70" s="3"/>
      <x:c r="D70" s="3"/>
      <x:c r="E70" s="3"/>
      <x:c r="F70" s="3"/>
      <x:c r="G70" s="3"/>
      <x:c r="H70" s="3"/>
      <x:c r="I70" s="3"/>
      <x:c r="J70" s="3"/>
      <x:c r="K70" s="3"/>
      <x:c r="L70" s="3"/>
      <x:c r="M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</x:row>
    <x:row r="74" ht="25" customHeight="1">
      <x:c r="A74" s="2"/>
      <x:c r="B74" s="3"/>
      <x:c r="C74" s="3"/>
      <x:c r="D74" s="3"/>
      <x:c r="E74" s="3"/>
      <x:c r="F74" s="3"/>
      <x:c r="G74" s="3"/>
      <x:c r="H74" s="3"/>
      <x:c r="I74" s="3"/>
      <x:c r="J74" s="3"/>
      <x:c r="K74" s="3"/>
      <x:c r="L74" s="3"/>
      <x:c r="M74" s="3"/>
    </x:row>
    <x:row r="75" ht="25" customHeight="1">
      <x:c r="A75" s="2"/>
      <x:c r="B75" s="3"/>
      <x:c r="C75" s="3"/>
      <x:c r="D75" s="3"/>
      <x:c r="E75" s="3"/>
      <x:c r="F75" s="3"/>
      <x:c r="G75" s="3"/>
      <x:c r="H75" s="3"/>
      <x:c r="I75" s="3"/>
      <x:c r="J75" s="3"/>
      <x:c r="K75" s="3"/>
      <x:c r="L75" s="3"/>
      <x:c r="M75" s="3"/>
    </x:row>
    <x:row r="76" ht="25" customHeight="1">
      <x:c r="A76" s="2"/>
      <x:c r="B76" s="3"/>
      <x:c r="C76" s="3"/>
      <x:c r="D76" s="3"/>
      <x:c r="E76" s="3"/>
      <x:c r="F76" s="3"/>
      <x:c r="G76" s="3"/>
      <x:c r="H76" s="3"/>
      <x:c r="I76" s="3"/>
      <x:c r="J76" s="3"/>
      <x:c r="K76" s="3"/>
      <x:c r="L76" s="3"/>
      <x:c r="M76" s="3"/>
    </x:row>
    <x:row r="77" ht="25" customHeight="1">
      <x:c r="A77" s="2"/>
      <x:c r="B77" s="3"/>
      <x:c r="C77" s="3"/>
      <x:c r="D77" s="3"/>
      <x:c r="E77" s="3"/>
      <x:c r="F77" s="3"/>
      <x:c r="G77" s="3"/>
      <x:c r="H77" s="3"/>
      <x:c r="I77" s="3"/>
      <x:c r="J77" s="3"/>
      <x:c r="K77" s="3"/>
      <x:c r="L77" s="3"/>
      <x:c r="M77" s="3"/>
    </x:row>
    <x:row r="78" ht="25" customHeight="1">
      <x:c r="A78" s="2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  <x:c r="M78" s="3"/>
    </x:row>
    <x:row r="79" ht="25" customHeight="1">
      <x:c r="A79" s="2"/>
      <x:c r="B79" s="3"/>
      <x:c r="C79" s="3"/>
      <x:c r="D79" s="3"/>
      <x:c r="E79" s="3"/>
      <x:c r="F79" s="3"/>
      <x:c r="G79" s="3"/>
      <x:c r="H79" s="3"/>
      <x:c r="I79" s="3"/>
      <x:c r="J79" s="3"/>
      <x:c r="K79" s="3"/>
      <x:c r="L79" s="3"/>
      <x:c r="M79" s="3"/>
    </x:row>
    <x:row r="80" ht="25" customHeight="1">
      <x:c r="A80" s="2"/>
      <x:c r="B80" s="3"/>
      <x:c r="C80" s="3"/>
      <x:c r="D80" s="3"/>
      <x:c r="E80" s="3"/>
      <x:c r="F80" s="3"/>
      <x:c r="G80" s="3"/>
      <x:c r="H80" s="3"/>
      <x:c r="I80" s="3"/>
      <x:c r="J80" s="3"/>
      <x:c r="K80" s="3"/>
      <x:c r="L80" s="3"/>
      <x:c r="M80" s="3"/>
    </x:row>
    <x:row r="81" ht="25" customHeight="1">
      <x:c r="A81" s="2"/>
      <x:c r="B81" s="3"/>
      <x:c r="C81" s="3"/>
      <x:c r="D81" s="3"/>
      <x:c r="E81" s="3"/>
      <x:c r="F81" s="3"/>
      <x:c r="G81" s="3"/>
      <x:c r="H81" s="3"/>
      <x:c r="I81" s="3"/>
      <x:c r="J81" s="3"/>
      <x:c r="K81" s="3"/>
      <x:c r="L81" s="3"/>
      <x:c r="M81" s="3"/>
    </x:row>
    <x:row r="82" ht="25" customHeight="1">
      <x:c r="A82" s="2"/>
      <x:c r="B82" s="3"/>
      <x:c r="C82" s="3"/>
      <x:c r="D82" s="3"/>
      <x:c r="E82" s="3"/>
      <x:c r="F82" s="3"/>
      <x:c r="G82" s="3"/>
      <x:c r="H82" s="3"/>
      <x:c r="I82" s="3"/>
      <x:c r="J82" s="3"/>
      <x:c r="K82" s="3"/>
      <x:c r="L82" s="3"/>
      <x:c r="M82" s="3"/>
    </x:row>
    <x:row r="83" ht="25" customHeight="1">
      <x:c r="A83" s="2"/>
      <x:c r="B83" s="3"/>
      <x:c r="C83" s="3"/>
      <x:c r="D83" s="3"/>
      <x:c r="E83" s="3"/>
      <x:c r="F83" s="3"/>
      <x:c r="G83" s="3"/>
      <x:c r="H83" s="3"/>
      <x:c r="I83" s="3"/>
      <x:c r="J83" s="3"/>
      <x:c r="K83" s="3"/>
      <x:c r="L83" s="3"/>
      <x:c r="M83" s="3"/>
    </x:row>
    <x:row r="84" ht="25" customHeight="1">
      <x:c r="A84" s="2"/>
      <x:c r="B84" s="3"/>
      <x:c r="C84" s="3"/>
      <x:c r="D84" s="3"/>
      <x:c r="E84" s="3"/>
      <x:c r="F84" s="3"/>
      <x:c r="G84" s="3"/>
      <x:c r="H84" s="3"/>
      <x:c r="I84" s="3"/>
      <x:c r="J84" s="3"/>
      <x:c r="K84" s="3"/>
      <x:c r="L84" s="3"/>
      <x:c r="M84" s="3"/>
    </x:row>
    <x:row r="85" ht="25" customHeight="1">
      <x:c r="A85" s="2"/>
      <x:c r="B85" s="3"/>
      <x:c r="C85" s="3"/>
      <x:c r="D85" s="3"/>
      <x:c r="E85" s="3"/>
      <x:c r="F85" s="3"/>
      <x:c r="G85" s="3"/>
      <x:c r="H85" s="3"/>
      <x:c r="I85" s="3"/>
      <x:c r="J85" s="3"/>
      <x:c r="K85" s="3"/>
      <x:c r="L85" s="3"/>
      <x:c r="M85" s="3"/>
    </x:row>
    <x:row r="86" ht="25" customHeight="1">
      <x:c r="A86" s="2"/>
      <x:c r="B86" s="3"/>
      <x:c r="C86" s="3"/>
      <x:c r="D86" s="3"/>
      <x:c r="E86" s="3"/>
      <x:c r="F86" s="3"/>
      <x:c r="G86" s="3"/>
      <x:c r="H86" s="3"/>
      <x:c r="I86" s="3"/>
      <x:c r="J86" s="3"/>
      <x:c r="K86" s="3"/>
      <x:c r="L86" s="3"/>
      <x:c r="M86" s="3"/>
    </x:row>
    <x:row r="87" ht="25" customHeight="1">
      <x:c r="A87" s="2"/>
      <x:c r="B87" s="3"/>
      <x:c r="C87" s="3"/>
      <x:c r="D87" s="3"/>
      <x:c r="E87" s="3"/>
      <x:c r="F87" s="3"/>
      <x:c r="G87" s="3"/>
      <x:c r="H87" s="3"/>
      <x:c r="I87" s="3"/>
      <x:c r="J87" s="3"/>
      <x:c r="K87" s="3"/>
      <x:c r="L87" s="3"/>
      <x:c r="M87" s="3"/>
    </x:row>
    <x:row r="88" ht="25" customHeight="1">
      <x:c r="A88" s="2"/>
      <x:c r="B88" s="3"/>
      <x:c r="C88" s="3"/>
      <x:c r="D88" s="3"/>
      <x:c r="E88" s="3"/>
      <x:c r="F88" s="3"/>
      <x:c r="G88" s="3"/>
      <x:c r="H88" s="3"/>
      <x:c r="I88" s="3"/>
      <x:c r="J88" s="3"/>
      <x:c r="K88" s="3"/>
      <x:c r="L88" s="3"/>
      <x:c r="M88" s="3"/>
    </x:row>
    <x:row r="89" ht="25" customHeight="1">
      <x:c r="A89" s="2"/>
      <x:c r="B89" s="3"/>
      <x:c r="C89" s="3"/>
      <x:c r="D89" s="3"/>
      <x:c r="E89" s="3"/>
      <x:c r="F89" s="3"/>
      <x:c r="G89" s="3"/>
      <x:c r="H89" s="3"/>
      <x:c r="I89" s="3"/>
      <x:c r="J89" s="3"/>
      <x:c r="K89" s="3"/>
      <x:c r="L89" s="3"/>
      <x:c r="M89" s="3"/>
    </x:row>
    <x:row r="90" ht="25" customHeight="1">
      <x:c r="A90" s="2"/>
      <x:c r="B90" s="3"/>
      <x:c r="C90" s="3"/>
      <x:c r="D90" s="3"/>
      <x:c r="E90" s="3"/>
      <x:c r="F90" s="3"/>
      <x:c r="G90" s="3"/>
      <x:c r="H90" s="3"/>
      <x:c r="I90" s="3"/>
      <x:c r="J90" s="3"/>
      <x:c r="K90" s="3"/>
      <x:c r="L90" s="3"/>
      <x:c r="M90" s="3"/>
    </x:row>
    <x:row r="91" ht="25" customHeight="1">
      <x:c r="A91" s="2"/>
      <x:c r="B91" s="3"/>
      <x:c r="C91" s="3"/>
      <x:c r="D91" s="3"/>
      <x:c r="E91" s="3"/>
      <x:c r="F91" s="3"/>
      <x:c r="G91" s="3"/>
      <x:c r="H91" s="3"/>
      <x:c r="I91" s="3"/>
      <x:c r="J91" s="3"/>
      <x:c r="K91" s="3"/>
      <x:c r="L91" s="3"/>
      <x:c r="M91" s="3"/>
    </x:row>
    <x:row r="92" ht="25" customHeight="1">
      <x:c r="A92" s="2"/>
      <x:c r="B92" s="3"/>
      <x:c r="C92" s="3"/>
      <x:c r="D92" s="3"/>
      <x:c r="E92" s="3"/>
      <x:c r="F92" s="3"/>
      <x:c r="G92" s="3"/>
      <x:c r="H92" s="3"/>
      <x:c r="I92" s="3"/>
      <x:c r="J92" s="3"/>
      <x:c r="K92" s="3"/>
      <x:c r="L92" s="3"/>
      <x:c r="M92" s="3"/>
    </x:row>
    <x:row r="93" ht="25" customHeight="1">
      <x:c r="A93" s="2"/>
      <x:c r="B93" s="3"/>
      <x:c r="C93" s="3"/>
      <x:c r="D93" s="3"/>
      <x:c r="E93" s="3"/>
      <x:c r="F93" s="3"/>
      <x:c r="G93" s="3"/>
      <x:c r="H93" s="3"/>
      <x:c r="I93" s="3"/>
      <x:c r="J93" s="3"/>
      <x:c r="K93" s="3"/>
      <x:c r="L93" s="3"/>
      <x:c r="M93" s="3"/>
    </x:row>
    <x:row r="94" ht="25" customHeight="1">
      <x:c r="A94" s="2"/>
      <x:c r="B94" s="3"/>
      <x:c r="C94" s="3"/>
      <x:c r="D94" s="3"/>
      <x:c r="E94" s="3"/>
      <x:c r="F94" s="3"/>
      <x:c r="G94" s="3"/>
      <x:c r="H94" s="3"/>
      <x:c r="I94" s="3"/>
      <x:c r="J94" s="3"/>
      <x:c r="K94" s="3"/>
      <x:c r="L94" s="3"/>
      <x:c r="M94" s="3"/>
    </x:row>
    <x:row r="95" ht="25" customHeight="1">
      <x:c r="A95" s="2"/>
      <x:c r="B95" s="3"/>
      <x:c r="C95" s="3"/>
      <x:c r="D95" s="3"/>
      <x:c r="E95" s="3"/>
      <x:c r="F95" s="3"/>
      <x:c r="G95" s="3"/>
      <x:c r="H95" s="3"/>
      <x:c r="I95" s="3"/>
      <x:c r="J95" s="3"/>
      <x:c r="K95" s="3"/>
      <x:c r="L95" s="3"/>
      <x:c r="M95" s="3"/>
    </x:row>
    <x:row r="96" ht="25" customHeight="1">
      <x:c r="A96" s="2"/>
      <x:c r="B96" s="3"/>
      <x:c r="C96" s="3"/>
      <x:c r="D96" s="3"/>
      <x:c r="E96" s="3"/>
      <x:c r="F96" s="3"/>
      <x:c r="G96" s="3"/>
      <x:c r="H96" s="3"/>
      <x:c r="I96" s="3"/>
      <x:c r="J96" s="3"/>
      <x:c r="K96" s="3"/>
      <x:c r="L96" s="3"/>
      <x:c r="M96" s="3"/>
    </x:row>
    <x:row r="97" ht="25" customHeight="1">
      <x:c r="A97" s="2"/>
      <x:c r="B97" s="3"/>
      <x:c r="C97" s="3"/>
      <x:c r="D97" s="3"/>
      <x:c r="E97" s="3"/>
      <x:c r="F97" s="3"/>
      <x:c r="G97" s="3"/>
      <x:c r="H97" s="3"/>
      <x:c r="I97" s="3"/>
      <x:c r="J97" s="3"/>
      <x:c r="K97" s="3"/>
      <x:c r="L97" s="3"/>
      <x:c r="M97" s="3"/>
    </x:row>
    <x:row r="98" ht="25" customHeight="1">
      <x:c r="A98" s="2"/>
      <x:c r="B98" s="3"/>
      <x:c r="C98" s="3"/>
      <x:c r="D98" s="3"/>
      <x:c r="E98" s="3"/>
      <x:c r="F98" s="3"/>
      <x:c r="G98" s="3"/>
      <x:c r="H98" s="3"/>
      <x:c r="I98" s="3"/>
      <x:c r="J98" s="3"/>
      <x:c r="K98" s="3"/>
      <x:c r="L98" s="3"/>
      <x:c r="M98" s="3"/>
    </x:row>
    <x:row r="99" ht="25" customHeight="1">
      <x:c r="A99" s="2"/>
      <x:c r="B99" s="3"/>
      <x:c r="C99" s="3"/>
      <x:c r="D99" s="3"/>
      <x:c r="E99" s="3"/>
      <x:c r="F99" s="3"/>
      <x:c r="G99" s="3"/>
      <x:c r="H99" s="3"/>
      <x:c r="I99" s="3"/>
      <x:c r="J99" s="3"/>
      <x:c r="K99" s="3"/>
      <x:c r="L99" s="3"/>
      <x:c r="M99" s="3"/>
    </x:row>
    <x:row r="100" ht="25" customHeight="1">
      <x:c r="A100" s="2"/>
      <x:c r="B100" s="3"/>
      <x:c r="C100" s="3"/>
      <x:c r="D100" s="3"/>
      <x:c r="E100" s="3"/>
      <x:c r="F100" s="3"/>
      <x:c r="G100" s="3"/>
      <x:c r="H100" s="3"/>
      <x:c r="I100" s="3"/>
      <x:c r="J100" s="3"/>
      <x:c r="K100" s="3"/>
      <x:c r="L100" s="3"/>
      <x:c r="M100" s="3"/>
    </x:row>
    <x:row r="101" ht="25" customHeight="1">
      <x:c r="A101" s="2"/>
      <x:c r="B101" s="3"/>
      <x:c r="C101" s="3"/>
      <x:c r="D101" s="3"/>
      <x:c r="E101" s="3"/>
      <x:c r="F101" s="3"/>
      <x:c r="G101" s="3"/>
      <x:c r="H101" s="3"/>
      <x:c r="I101" s="3"/>
      <x:c r="J101" s="3"/>
      <x:c r="K101" s="3"/>
      <x:c r="L101" s="3"/>
      <x:c r="M101" s="3"/>
    </x:row>
    <x:row r="102" ht="25" customHeight="1">
      <x:c r="A102" s="2"/>
      <x:c r="B102" s="3"/>
      <x:c r="C102" s="3"/>
      <x:c r="D102" s="3"/>
      <x:c r="E102" s="3"/>
      <x:c r="F102" s="3"/>
      <x:c r="G102" s="3"/>
      <x:c r="H102" s="3"/>
      <x:c r="I102" s="3"/>
      <x:c r="J102" s="3"/>
      <x:c r="K102" s="3"/>
      <x:c r="L102" s="3"/>
      <x:c r="M102" s="3"/>
    </x:row>
    <x:row r="103" ht="25" customHeight="1">
      <x:c r="A103" s="2"/>
      <x:c r="B103" s="3"/>
      <x:c r="C103" s="3"/>
      <x:c r="D103" s="3"/>
      <x:c r="E103" s="3"/>
      <x:c r="F103" s="3"/>
      <x:c r="G103" s="3"/>
      <x:c r="H103" s="3"/>
      <x:c r="I103" s="3"/>
      <x:c r="J103" s="3"/>
      <x:c r="K103" s="3"/>
      <x:c r="L103" s="3"/>
      <x:c r="M103" s="3"/>
    </x:row>
    <x:row r="104" ht="25" customHeight="1">
      <x:c r="A104" s="2"/>
      <x:c r="B104" s="3"/>
      <x:c r="C104" s="3"/>
      <x:c r="D104" s="3"/>
      <x:c r="E104" s="3"/>
      <x:c r="F104" s="3"/>
      <x:c r="G104" s="3"/>
      <x:c r="H104" s="3"/>
      <x:c r="I104" s="3"/>
      <x:c r="J104" s="3"/>
      <x:c r="K104" s="3"/>
      <x:c r="L104" s="3"/>
      <x:c r="M104" s="3"/>
    </x:row>
    <x:row r="105" ht="25" customHeight="1">
      <x:c r="A105" s="2"/>
      <x:c r="B105" s="3"/>
      <x:c r="C105" s="3"/>
      <x:c r="D105" s="3"/>
      <x:c r="E105" s="3"/>
      <x:c r="F105" s="3"/>
      <x:c r="G105" s="3"/>
      <x:c r="H105" s="3"/>
      <x:c r="I105" s="3"/>
      <x:c r="J105" s="3"/>
      <x:c r="K105" s="3"/>
      <x:c r="L105" s="3"/>
      <x:c r="M105" s="3"/>
    </x:row>
    <x:row r="106" ht="25" customHeight="1">
      <x:c r="A106" s="2"/>
      <x:c r="B106" s="3"/>
      <x:c r="C106" s="3"/>
      <x:c r="D106" s="3"/>
      <x:c r="E106" s="3"/>
      <x:c r="F106" s="3"/>
      <x:c r="G106" s="3"/>
      <x:c r="H106" s="3"/>
      <x:c r="I106" s="3"/>
      <x:c r="J106" s="3"/>
      <x:c r="K106" s="3"/>
      <x:c r="L106" s="3"/>
      <x:c r="M106" s="3"/>
    </x:row>
    <x:row r="107" ht="25" customHeight="1">
      <x:c r="A107" s="2"/>
      <x:c r="B107" s="3"/>
      <x:c r="C107" s="3"/>
      <x:c r="D107" s="3"/>
      <x:c r="E107" s="3"/>
      <x:c r="F107" s="3"/>
      <x:c r="G107" s="3"/>
      <x:c r="H107" s="3"/>
      <x:c r="I107" s="3"/>
      <x:c r="J107" s="3"/>
      <x:c r="K107" s="3"/>
      <x:c r="L107" s="3"/>
      <x:c r="M107" s="3"/>
    </x:row>
    <x:row r="108" ht="25" customHeight="1">
      <x:c r="A108" s="2"/>
      <x:c r="B108" s="3"/>
      <x:c r="C108" s="3"/>
      <x:c r="D108" s="3"/>
      <x:c r="E108" s="3"/>
      <x:c r="F108" s="3"/>
      <x:c r="G108" s="3"/>
      <x:c r="H108" s="3"/>
      <x:c r="I108" s="3"/>
      <x:c r="J108" s="3"/>
      <x:c r="K108" s="3"/>
      <x:c r="L108" s="3"/>
      <x:c r="M108" s="3"/>
    </x:row>
    <x:row r="109" ht="25" customHeight="1">
      <x:c r="A109" s="2"/>
      <x:c r="B109" s="3"/>
      <x:c r="C109" s="3"/>
      <x:c r="D109" s="3"/>
      <x:c r="E109" s="3"/>
      <x:c r="F109" s="3"/>
      <x:c r="G109" s="3"/>
      <x:c r="H109" s="3"/>
      <x:c r="I109" s="3"/>
      <x:c r="J109" s="3"/>
      <x:c r="K109" s="3"/>
      <x:c r="L109" s="3"/>
      <x:c r="M109" s="3"/>
    </x:row>
    <x:row r="110" ht="25" customHeight="1">
      <x:c r="A110" s="2"/>
      <x:c r="B110" s="3"/>
      <x:c r="C110" s="3"/>
      <x:c r="D110" s="3"/>
      <x:c r="E110" s="3"/>
      <x:c r="F110" s="3"/>
      <x:c r="G110" s="3"/>
      <x:c r="H110" s="3"/>
      <x:c r="I110" s="3"/>
      <x:c r="J110" s="3"/>
      <x:c r="K110" s="3"/>
      <x:c r="L110" s="3"/>
      <x:c r="M110" s="3"/>
    </x:row>
    <x:row r="111" ht="25" customHeight="1">
      <x:c r="A111" s="2"/>
      <x:c r="B111" s="3"/>
      <x:c r="C111" s="3"/>
      <x:c r="D111" s="3"/>
      <x:c r="E111" s="3"/>
      <x:c r="F111" s="3"/>
      <x:c r="G111" s="3"/>
      <x:c r="H111" s="3"/>
      <x:c r="I111" s="3"/>
      <x:c r="J111" s="3"/>
      <x:c r="K111" s="3"/>
      <x:c r="L111" s="3"/>
      <x:c r="M111" s="3"/>
    </x:row>
    <x:row r="112" ht="25" customHeight="1">
      <x:c r="A112" s="2"/>
      <x:c r="B112" s="3"/>
      <x:c r="C112" s="3"/>
      <x:c r="D112" s="3"/>
      <x:c r="E112" s="3"/>
      <x:c r="F112" s="3"/>
      <x:c r="G112" s="3"/>
      <x:c r="H112" s="3"/>
      <x:c r="I112" s="3"/>
      <x:c r="J112" s="3"/>
      <x:c r="K112" s="3"/>
      <x:c r="L112" s="3"/>
      <x:c r="M112" s="3"/>
    </x:row>
    <x:row r="113" ht="25" customHeight="1">
      <x:c r="A113" s="2"/>
      <x:c r="B113" s="3"/>
      <x:c r="C113" s="3"/>
      <x:c r="D113" s="3"/>
      <x:c r="E113" s="3"/>
      <x:c r="F113" s="3"/>
      <x:c r="G113" s="3"/>
      <x:c r="H113" s="3"/>
      <x:c r="I113" s="3"/>
      <x:c r="J113" s="3"/>
      <x:c r="K113" s="3"/>
      <x:c r="L113" s="3"/>
      <x:c r="M113" s="3"/>
    </x:row>
    <x:row r="114" ht="25" customHeight="1">
      <x:c r="A114" s="2"/>
      <x:c r="B114" s="3"/>
      <x:c r="C114" s="3"/>
      <x:c r="D114" s="3"/>
      <x:c r="E114" s="3"/>
      <x:c r="F114" s="3"/>
      <x:c r="G114" s="3"/>
      <x:c r="H114" s="3"/>
      <x:c r="I114" s="3"/>
      <x:c r="J114" s="3"/>
      <x:c r="K114" s="3"/>
      <x:c r="L114" s="3"/>
      <x:c r="M114" s="3"/>
    </x:row>
    <x:row r="115" ht="25" customHeight="1">
      <x:c r="A115" s="2"/>
      <x:c r="B115" s="3"/>
      <x:c r="C115" s="3"/>
      <x:c r="D115" s="3"/>
      <x:c r="E115" s="3"/>
      <x:c r="F115" s="3"/>
      <x:c r="G115" s="3"/>
      <x:c r="H115" s="3"/>
      <x:c r="I115" s="3"/>
      <x:c r="J115" s="3"/>
      <x:c r="K115" s="3"/>
      <x:c r="L115" s="3"/>
      <x:c r="M115" s="3"/>
    </x:row>
    <x:row r="116" ht="25" customHeight="1">
      <x:c r="A116" s="2"/>
      <x:c r="B116" s="3"/>
      <x:c r="C116" s="3"/>
      <x:c r="D116" s="3"/>
      <x:c r="E116" s="3"/>
      <x:c r="F116" s="3"/>
      <x:c r="G116" s="3"/>
      <x:c r="H116" s="3"/>
      <x:c r="I116" s="3"/>
      <x:c r="J116" s="3"/>
      <x:c r="K116" s="3"/>
      <x:c r="L116" s="3"/>
      <x:c r="M116" s="3"/>
    </x:row>
    <x:row r="117" ht="25" customHeight="1">
      <x:c r="A117" s="2"/>
      <x:c r="B117" s="3"/>
      <x:c r="C117" s="3"/>
      <x:c r="D117" s="3"/>
      <x:c r="E117" s="3"/>
      <x:c r="F117" s="3"/>
      <x:c r="G117" s="3"/>
      <x:c r="H117" s="3"/>
      <x:c r="I117" s="3"/>
      <x:c r="J117" s="3"/>
      <x:c r="K117" s="3"/>
      <x:c r="L117" s="3"/>
      <x:c r="M117" s="3"/>
    </x:row>
    <x:row r="118" ht="25" customHeight="1">
      <x:c r="A118" s="2"/>
      <x:c r="B118" s="3"/>
      <x:c r="C118" s="3"/>
      <x:c r="D118" s="3"/>
      <x:c r="E118" s="3"/>
      <x:c r="F118" s="3"/>
      <x:c r="G118" s="3"/>
      <x:c r="H118" s="3"/>
      <x:c r="I118" s="3"/>
      <x:c r="J118" s="3"/>
      <x:c r="K118" s="3"/>
      <x:c r="L118" s="3"/>
      <x:c r="M118" s="3"/>
    </x:row>
    <x:row r="119" ht="25" customHeight="1">
      <x:c r="A119" s="2"/>
      <x:c r="B119" s="3"/>
      <x:c r="C119" s="3"/>
      <x:c r="D119" s="3"/>
      <x:c r="E119" s="3"/>
      <x:c r="F119" s="3"/>
      <x:c r="G119" s="3"/>
      <x:c r="H119" s="3"/>
      <x:c r="I119" s="3"/>
      <x:c r="J119" s="3"/>
      <x:c r="K119" s="3"/>
      <x:c r="L119" s="3"/>
      <x:c r="M119" s="3"/>
    </x:row>
    <x:row r="120" ht="25" customHeight="1">
      <x:c r="A120" s="2"/>
      <x:c r="B120" s="3"/>
      <x:c r="C120" s="3"/>
      <x:c r="D120" s="3"/>
      <x:c r="E120" s="3"/>
      <x:c r="F120" s="3"/>
      <x:c r="G120" s="3"/>
      <x:c r="H120" s="3"/>
      <x:c r="I120" s="3"/>
      <x:c r="J120" s="3"/>
      <x:c r="K120" s="3"/>
      <x:c r="L120" s="3"/>
      <x:c r="M120" s="3"/>
    </x:row>
    <x:row r="121" ht="25" customHeight="1">
      <x:c r="A121" s="2"/>
      <x:c r="B121" s="3"/>
      <x:c r="C121" s="3"/>
      <x:c r="D121" s="3"/>
      <x:c r="E121" s="3"/>
      <x:c r="F121" s="3"/>
      <x:c r="G121" s="3"/>
      <x:c r="H121" s="3"/>
      <x:c r="I121" s="3"/>
      <x:c r="J121" s="3"/>
      <x:c r="K121" s="3"/>
      <x:c r="L121" s="3"/>
      <x:c r="M121" s="3"/>
    </x:row>
    <x:row r="122" ht="25" customHeight="1">
      <x:c r="A122" s="2"/>
      <x:c r="B122" s="3"/>
      <x:c r="C122" s="3"/>
      <x:c r="D122" s="3"/>
      <x:c r="E122" s="3"/>
      <x:c r="F122" s="3"/>
      <x:c r="G122" s="3"/>
      <x:c r="H122" s="3"/>
      <x:c r="I122" s="3"/>
      <x:c r="J122" s="3"/>
      <x:c r="K122" s="3"/>
      <x:c r="L122" s="3"/>
      <x:c r="M122" s="3"/>
    </x:row>
    <x:row r="123" ht="25" customHeight="1">
      <x:c r="A123" s="2"/>
      <x:c r="B123" s="3"/>
      <x:c r="C123" s="3"/>
      <x:c r="D123" s="3"/>
      <x:c r="E123" s="3"/>
      <x:c r="F123" s="3"/>
      <x:c r="G123" s="3"/>
      <x:c r="H123" s="3"/>
      <x:c r="I123" s="3"/>
      <x:c r="J123" s="3"/>
      <x:c r="K123" s="3"/>
      <x:c r="L123" s="3"/>
      <x:c r="M123" s="3"/>
    </x:row>
    <x:row r="124" ht="25" customHeight="1">
      <x:c r="A124" s="2"/>
      <x:c r="B124" s="3"/>
      <x:c r="C124" s="3"/>
      <x:c r="D124" s="3"/>
      <x:c r="E124" s="3"/>
      <x:c r="F124" s="3"/>
      <x:c r="G124" s="3"/>
      <x:c r="H124" s="3"/>
      <x:c r="I124" s="3"/>
      <x:c r="J124" s="3"/>
      <x:c r="K124" s="3"/>
      <x:c r="L124" s="3"/>
      <x:c r="M124" s="3"/>
    </x:row>
    <x:row r="125" ht="25" customHeight="1">
      <x:c r="A125" s="2"/>
      <x:c r="B125" s="3"/>
      <x:c r="C125" s="3"/>
      <x:c r="D125" s="3"/>
      <x:c r="E125" s="3"/>
      <x:c r="F125" s="3"/>
      <x:c r="G125" s="3"/>
      <x:c r="H125" s="3"/>
      <x:c r="I125" s="3"/>
      <x:c r="J125" s="3"/>
      <x:c r="K125" s="3"/>
      <x:c r="L125" s="3"/>
      <x:c r="M125" s="3"/>
    </x:row>
    <x:row r="126" ht="25" customHeight="1">
      <x:c r="A126" s="2"/>
      <x:c r="B126" s="3"/>
      <x:c r="C126" s="3"/>
      <x:c r="D126" s="3"/>
      <x:c r="E126" s="3"/>
      <x:c r="F126" s="3"/>
      <x:c r="G126" s="3"/>
      <x:c r="H126" s="3"/>
      <x:c r="I126" s="3"/>
      <x:c r="J126" s="3"/>
      <x:c r="K126" s="3"/>
      <x:c r="L126" s="3"/>
      <x:c r="M126" s="3"/>
    </x:row>
    <x:row r="127" ht="25" customHeight="1">
      <x:c r="A127" s="2"/>
      <x:c r="B127" s="3"/>
      <x:c r="C127" s="3"/>
      <x:c r="D127" s="3"/>
      <x:c r="E127" s="3"/>
      <x:c r="F127" s="3"/>
      <x:c r="G127" s="3"/>
      <x:c r="H127" s="3"/>
      <x:c r="I127" s="3"/>
      <x:c r="J127" s="3"/>
      <x:c r="K127" s="3"/>
      <x:c r="L127" s="3"/>
      <x:c r="M127" s="3"/>
    </x:row>
    <x:row r="128" ht="25" customHeight="1">
      <x:c r="A128" s="2"/>
      <x:c r="B128" s="3"/>
      <x:c r="C128" s="3"/>
      <x:c r="D128" s="3"/>
      <x:c r="E128" s="3"/>
      <x:c r="F128" s="3"/>
      <x:c r="G128" s="3"/>
      <x:c r="H128" s="3"/>
      <x:c r="I128" s="3"/>
      <x:c r="J128" s="3"/>
      <x:c r="K128" s="3"/>
      <x:c r="L128" s="3"/>
      <x:c r="M128" s="3"/>
    </x:row>
    <x:row r="129" ht="25" customHeight="1">
      <x:c r="A129" s="2"/>
      <x:c r="B129" s="3"/>
      <x:c r="C129" s="3"/>
      <x:c r="D129" s="3"/>
      <x:c r="E129" s="3"/>
      <x:c r="F129" s="3"/>
      <x:c r="G129" s="3"/>
      <x:c r="H129" s="3"/>
      <x:c r="I129" s="3"/>
      <x:c r="J129" s="3"/>
      <x:c r="K129" s="3"/>
      <x:c r="L129" s="3"/>
      <x:c r="M129" s="3"/>
    </x:row>
    <x:row r="130" ht="25" customHeight="1">
      <x:c r="A130" s="2"/>
      <x:c r="B130" s="3"/>
      <x:c r="C130" s="3"/>
      <x:c r="D130" s="3"/>
      <x:c r="E130" s="3"/>
      <x:c r="F130" s="3"/>
      <x:c r="G130" s="3"/>
      <x:c r="H130" s="3"/>
      <x:c r="I130" s="3"/>
      <x:c r="J130" s="3"/>
      <x:c r="K130" s="3"/>
      <x:c r="L130" s="3"/>
      <x:c r="M130" s="3"/>
    </x:row>
    <x:row r="131" ht="25" customHeight="1">
      <x:c r="A131" s="2"/>
      <x:c r="B131" s="3"/>
      <x:c r="C131" s="3"/>
      <x:c r="D131" s="3"/>
      <x:c r="E131" s="3"/>
      <x:c r="F131" s="3"/>
      <x:c r="G131" s="3"/>
      <x:c r="H131" s="3"/>
      <x:c r="I131" s="3"/>
      <x:c r="J131" s="3"/>
      <x:c r="K131" s="3"/>
      <x:c r="L131" s="3"/>
      <x:c r="M131" s="3"/>
    </x:row>
    <x:row r="132" ht="25" customHeight="1">
      <x:c r="A132" s="2"/>
      <x:c r="B132" s="3"/>
      <x:c r="C132" s="3"/>
      <x:c r="D132" s="3"/>
      <x:c r="E132" s="3"/>
      <x:c r="F132" s="3"/>
      <x:c r="G132" s="3"/>
      <x:c r="H132" s="3"/>
      <x:c r="I132" s="3"/>
      <x:c r="J132" s="3"/>
      <x:c r="K132" s="3"/>
      <x:c r="L132" s="3"/>
      <x:c r="M132" s="3"/>
    </x:row>
    <x:row r="133" ht="25" customHeight="1">
      <x:c r="A133" s="2"/>
      <x:c r="B133" s="3"/>
      <x:c r="C133" s="3"/>
      <x:c r="D133" s="3"/>
      <x:c r="E133" s="3"/>
      <x:c r="F133" s="3"/>
      <x:c r="G133" s="3"/>
      <x:c r="H133" s="3"/>
      <x:c r="I133" s="3"/>
      <x:c r="J133" s="3"/>
      <x:c r="K133" s="3"/>
      <x:c r="L133" s="3"/>
      <x:c r="M133" s="3"/>
    </x:row>
    <x:row r="134" ht="25" customHeight="1">
      <x:c r="A134" s="2"/>
      <x:c r="B134" s="3"/>
      <x:c r="C134" s="3"/>
      <x:c r="D134" s="3"/>
      <x:c r="E134" s="3"/>
      <x:c r="F134" s="3"/>
      <x:c r="G134" s="3"/>
      <x:c r="H134" s="3"/>
      <x:c r="I134" s="3"/>
      <x:c r="J134" s="3"/>
      <x:c r="K134" s="3"/>
      <x:c r="L134" s="3"/>
      <x:c r="M134" s="3"/>
    </x:row>
    <x:row r="135" ht="25" customHeight="1">
      <x:c r="A135" s="2"/>
      <x:c r="B135" s="3"/>
      <x:c r="C135" s="3"/>
      <x:c r="D135" s="3"/>
      <x:c r="E135" s="3"/>
      <x:c r="F135" s="3"/>
      <x:c r="G135" s="3"/>
      <x:c r="H135" s="3"/>
      <x:c r="I135" s="3"/>
      <x:c r="J135" s="3"/>
      <x:c r="K135" s="3"/>
      <x:c r="L135" s="3"/>
      <x:c r="M135" s="3"/>
    </x:row>
    <x:row r="136" ht="25" customHeight="1">
      <x:c r="A136" s="2"/>
      <x:c r="B136" s="3"/>
      <x:c r="C136" s="3"/>
      <x:c r="D136" s="3"/>
      <x:c r="E136" s="3"/>
      <x:c r="F136" s="3"/>
      <x:c r="G136" s="3"/>
      <x:c r="H136" s="3"/>
      <x:c r="I136" s="3"/>
      <x:c r="J136" s="3"/>
      <x:c r="K136" s="3"/>
      <x:c r="L136" s="3"/>
      <x:c r="M136" s="3"/>
    </x:row>
    <x:row r="137" ht="25" customHeight="1">
      <x:c r="A137" s="2"/>
      <x:c r="B137" s="3"/>
      <x:c r="C137" s="3"/>
      <x:c r="D137" s="3"/>
      <x:c r="E137" s="3"/>
      <x:c r="F137" s="3"/>
      <x:c r="G137" s="3"/>
      <x:c r="H137" s="3"/>
      <x:c r="I137" s="3"/>
      <x:c r="J137" s="3"/>
      <x:c r="K137" s="3"/>
      <x:c r="L137" s="3"/>
      <x:c r="M137" s="3"/>
    </x:row>
    <x:row r="138" ht="25" customHeight="1">
      <x:c r="A138" s="2"/>
      <x:c r="B138" s="3"/>
      <x:c r="C138" s="3"/>
      <x:c r="D138" s="3"/>
      <x:c r="E138" s="3"/>
      <x:c r="F138" s="3"/>
      <x:c r="G138" s="3"/>
      <x:c r="H138" s="3"/>
      <x:c r="I138" s="3"/>
      <x:c r="J138" s="3"/>
      <x:c r="K138" s="3"/>
      <x:c r="L138" s="3"/>
      <x:c r="M138" s="3"/>
    </x:row>
    <x:row r="139" ht="25" customHeight="1">
      <x:c r="A139" s="2"/>
      <x:c r="B139" s="3"/>
      <x:c r="C139" s="3"/>
      <x:c r="D139" s="3"/>
      <x:c r="E139" s="3"/>
      <x:c r="F139" s="3"/>
      <x:c r="G139" s="3"/>
      <x:c r="H139" s="3"/>
      <x:c r="I139" s="3"/>
      <x:c r="J139" s="3"/>
      <x:c r="K139" s="3"/>
      <x:c r="L139" s="3"/>
      <x:c r="M139" s="3"/>
    </x:row>
    <x:row r="140" ht="25" customHeight="1">
      <x:c r="A140" s="2"/>
      <x:c r="B140" s="3"/>
      <x:c r="C140" s="3"/>
      <x:c r="D140" s="3"/>
      <x:c r="E140" s="3"/>
      <x:c r="F140" s="3"/>
      <x:c r="G140" s="3"/>
      <x:c r="H140" s="3"/>
      <x:c r="I140" s="3"/>
      <x:c r="J140" s="3"/>
      <x:c r="K140" s="3"/>
      <x:c r="L140" s="3"/>
      <x:c r="M140" s="3"/>
    </x:row>
    <x:row r="141" ht="25" customHeight="1">
      <x:c r="A141" s="2"/>
      <x:c r="B141" s="3"/>
      <x:c r="C141" s="3"/>
      <x:c r="D141" s="3"/>
      <x:c r="E141" s="3"/>
      <x:c r="F141" s="3"/>
      <x:c r="G141" s="3"/>
      <x:c r="H141" s="3"/>
      <x:c r="I141" s="3"/>
      <x:c r="J141" s="3"/>
      <x:c r="K141" s="3"/>
      <x:c r="L141" s="3"/>
      <x:c r="M141" s="3"/>
    </x:row>
    <x:row r="142" ht="25" customHeight="1">
      <x:c r="A142" s="2"/>
      <x:c r="B142" s="3"/>
      <x:c r="C142" s="3"/>
      <x:c r="D142" s="3"/>
      <x:c r="E142" s="3"/>
      <x:c r="F142" s="3"/>
      <x:c r="G142" s="3"/>
      <x:c r="H142" s="3"/>
      <x:c r="I142" s="3"/>
      <x:c r="J142" s="3"/>
      <x:c r="K142" s="3"/>
      <x:c r="L142" s="3"/>
      <x:c r="M142" s="3"/>
    </x:row>
    <x:row r="143" ht="25" customHeight="1">
      <x:c r="A143" s="2"/>
      <x:c r="B143" s="3"/>
      <x:c r="C143" s="3"/>
      <x:c r="D143" s="3"/>
      <x:c r="E143" s="3"/>
      <x:c r="F143" s="3"/>
      <x:c r="G143" s="3"/>
      <x:c r="H143" s="3"/>
      <x:c r="I143" s="3"/>
      <x:c r="J143" s="3"/>
      <x:c r="K143" s="3"/>
      <x:c r="L143" s="3"/>
      <x:c r="M143" s="3"/>
    </x:row>
    <x:row r="144" ht="25" customHeight="1">
      <x:c r="A144" s="2"/>
      <x:c r="B144" s="3"/>
      <x:c r="C144" s="3"/>
      <x:c r="D144" s="3"/>
      <x:c r="E144" s="3"/>
      <x:c r="F144" s="3"/>
      <x:c r="G144" s="3"/>
      <x:c r="H144" s="3"/>
      <x:c r="I144" s="3"/>
      <x:c r="J144" s="3"/>
      <x:c r="K144" s="3"/>
      <x:c r="L144" s="3"/>
      <x:c r="M144" s="3"/>
    </x:row>
    <x:row r="145" ht="25" customHeight="1">
      <x:c r="A145" s="2"/>
      <x:c r="B145" s="3"/>
      <x:c r="C145" s="3"/>
      <x:c r="D145" s="3"/>
      <x:c r="E145" s="3"/>
      <x:c r="F145" s="3"/>
      <x:c r="G145" s="3"/>
      <x:c r="H145" s="3"/>
      <x:c r="I145" s="3"/>
      <x:c r="J145" s="3"/>
      <x:c r="K145" s="3"/>
      <x:c r="L145" s="3"/>
      <x:c r="M145" s="3"/>
    </x:row>
    <x:row r="146" ht="25" customHeight="1">
      <x:c r="A146" s="2"/>
      <x:c r="B146" s="3"/>
      <x:c r="C146" s="3"/>
      <x:c r="D146" s="3"/>
      <x:c r="E146" s="3"/>
      <x:c r="F146" s="3"/>
      <x:c r="G146" s="3"/>
      <x:c r="H146" s="3"/>
      <x:c r="I146" s="3"/>
      <x:c r="J146" s="3"/>
      <x:c r="K146" s="3"/>
      <x:c r="L146" s="3"/>
      <x:c r="M146" s="3"/>
    </x:row>
    <x:row r="147" ht="25" customHeight="1">
      <x:c r="A147" s="2"/>
      <x:c r="B147" s="3"/>
      <x:c r="C147" s="3"/>
      <x:c r="D147" s="3"/>
      <x:c r="E147" s="3"/>
      <x:c r="F147" s="3"/>
      <x:c r="G147" s="3"/>
      <x:c r="H147" s="3"/>
      <x:c r="I147" s="3"/>
      <x:c r="J147" s="3"/>
      <x:c r="K147" s="3"/>
      <x:c r="L147" s="3"/>
      <x:c r="M147" s="3"/>
    </x:row>
    <x:row r="148" ht="25" customHeight="1">
      <x:c r="A148" s="2"/>
      <x:c r="B148" s="3"/>
      <x:c r="C148" s="3"/>
      <x:c r="D148" s="3"/>
      <x:c r="E148" s="3"/>
      <x:c r="F148" s="3"/>
      <x:c r="G148" s="3"/>
      <x:c r="H148" s="3"/>
      <x:c r="I148" s="3"/>
      <x:c r="J148" s="3"/>
      <x:c r="K148" s="3"/>
      <x:c r="L148" s="3"/>
      <x:c r="M148" s="3"/>
    </x:row>
    <x:row r="149" ht="25" customHeight="1">
      <x:c r="A149" s="2"/>
      <x:c r="B149" s="3"/>
      <x:c r="C149" s="3"/>
      <x:c r="D149" s="3"/>
      <x:c r="E149" s="3"/>
      <x:c r="F149" s="3"/>
      <x:c r="G149" s="3"/>
      <x:c r="H149" s="3"/>
      <x:c r="I149" s="3"/>
      <x:c r="J149" s="3"/>
      <x:c r="K149" s="3"/>
      <x:c r="L149" s="3"/>
      <x:c r="M149" s="3"/>
    </x:row>
    <x:row r="150" ht="25" customHeight="1">
      <x:c r="A150" s="2"/>
      <x:c r="B150" s="3"/>
      <x:c r="C150" s="3"/>
      <x:c r="D150" s="3"/>
      <x:c r="E150" s="3"/>
      <x:c r="F150" s="3"/>
      <x:c r="G150" s="3"/>
      <x:c r="H150" s="3"/>
      <x:c r="I150" s="3"/>
      <x:c r="J150" s="3"/>
      <x:c r="K150" s="3"/>
      <x:c r="L150" s="3"/>
      <x:c r="M150" s="3"/>
    </x:row>
    <x:row r="151" ht="25" customHeight="1">
      <x:c r="A151" s="2"/>
      <x:c r="B151" s="3"/>
      <x:c r="C151" s="3"/>
      <x:c r="D151" s="3"/>
      <x:c r="E151" s="3"/>
      <x:c r="F151" s="3"/>
      <x:c r="G151" s="3"/>
      <x:c r="H151" s="3"/>
      <x:c r="I151" s="3"/>
      <x:c r="J151" s="3"/>
      <x:c r="K151" s="3"/>
      <x:c r="L151" s="3"/>
      <x:c r="M151" s="3"/>
    </x:row>
    <x:row r="152" ht="25" customHeight="1">
      <x:c r="A152" s="2"/>
      <x:c r="B152" s="3"/>
      <x:c r="C152" s="3"/>
      <x:c r="D152" s="3"/>
      <x:c r="E152" s="3"/>
      <x:c r="F152" s="3"/>
      <x:c r="G152" s="3"/>
      <x:c r="H152" s="3"/>
      <x:c r="I152" s="3"/>
      <x:c r="J152" s="3"/>
      <x:c r="K152" s="3"/>
      <x:c r="L152" s="3"/>
      <x:c r="M152" s="3"/>
    </x:row>
    <x:row r="153" ht="25" customHeight="1">
      <x:c r="A153" s="2"/>
      <x:c r="B153" s="3"/>
      <x:c r="C153" s="3"/>
      <x:c r="D153" s="3"/>
      <x:c r="E153" s="3"/>
      <x:c r="F153" s="3"/>
      <x:c r="G153" s="3"/>
      <x:c r="H153" s="3"/>
      <x:c r="I153" s="3"/>
      <x:c r="J153" s="3"/>
      <x:c r="K153" s="3"/>
      <x:c r="L153" s="3"/>
      <x:c r="M153" s="3"/>
    </x:row>
    <x:row r="154" ht="25" customHeight="1">
      <x:c r="A154" s="2"/>
      <x:c r="B154" s="3"/>
      <x:c r="C154" s="3"/>
      <x:c r="D154" s="3"/>
      <x:c r="E154" s="3"/>
      <x:c r="F154" s="3"/>
      <x:c r="G154" s="3"/>
      <x:c r="H154" s="3"/>
      <x:c r="I154" s="3"/>
      <x:c r="J154" s="3"/>
      <x:c r="K154" s="3"/>
      <x:c r="L154" s="3"/>
      <x:c r="M154" s="3"/>
    </x:row>
    <x:row r="155" ht="25" customHeight="1">
      <x:c r="A155" s="2"/>
      <x:c r="B155" s="3"/>
      <x:c r="C155" s="3"/>
      <x:c r="D155" s="3"/>
      <x:c r="E155" s="3"/>
      <x:c r="F155" s="3"/>
      <x:c r="G155" s="3"/>
      <x:c r="H155" s="3"/>
      <x:c r="I155" s="3"/>
      <x:c r="J155" s="3"/>
      <x:c r="K155" s="3"/>
      <x:c r="L155" s="3"/>
      <x:c r="M155" s="3"/>
    </x:row>
    <x:row r="156" ht="25" customHeight="1">
      <x:c r="A156" s="2"/>
      <x:c r="B156" s="3"/>
      <x:c r="C156" s="3"/>
      <x:c r="D156" s="3"/>
      <x:c r="E156" s="3"/>
      <x:c r="F156" s="3"/>
      <x:c r="G156" s="3"/>
      <x:c r="H156" s="3"/>
      <x:c r="I156" s="3"/>
      <x:c r="J156" s="3"/>
      <x:c r="K156" s="3"/>
      <x:c r="L156" s="3"/>
      <x:c r="M156" s="3"/>
    </x:row>
    <x:row r="157" ht="25" customHeight="1">
      <x:c r="A157" s="2"/>
      <x:c r="B157" s="3"/>
      <x:c r="C157" s="3"/>
      <x:c r="D157" s="3"/>
      <x:c r="E157" s="3"/>
      <x:c r="F157" s="3"/>
      <x:c r="G157" s="3"/>
      <x:c r="H157" s="3"/>
      <x:c r="I157" s="3"/>
      <x:c r="J157" s="3"/>
      <x:c r="K157" s="3"/>
      <x:c r="L157" s="3"/>
      <x:c r="M157" s="3"/>
    </x:row>
    <x:row r="158" ht="25" customHeight="1">
      <x:c r="A158" s="2"/>
      <x:c r="B158" s="3"/>
      <x:c r="C158" s="3"/>
      <x:c r="D158" s="3"/>
      <x:c r="E158" s="3"/>
      <x:c r="F158" s="3"/>
      <x:c r="G158" s="3"/>
      <x:c r="H158" s="3"/>
      <x:c r="I158" s="3"/>
      <x:c r="J158" s="3"/>
      <x:c r="K158" s="3"/>
      <x:c r="L158" s="3"/>
      <x:c r="M158" s="3"/>
    </x:row>
    <x:row r="159" ht="25" customHeight="1">
      <x:c r="A159" s="2"/>
      <x:c r="B159" s="3"/>
      <x:c r="C159" s="3"/>
      <x:c r="D159" s="3"/>
      <x:c r="E159" s="3"/>
      <x:c r="F159" s="3"/>
      <x:c r="G159" s="3"/>
      <x:c r="H159" s="3"/>
      <x:c r="I159" s="3"/>
      <x:c r="J159" s="3"/>
      <x:c r="K159" s="3"/>
      <x:c r="L159" s="3"/>
      <x:c r="M159" s="3"/>
    </x:row>
    <x:row r="160" ht="25" customHeight="1">
      <x:c r="A160" s="2"/>
      <x:c r="B160" s="3"/>
      <x:c r="C160" s="3"/>
      <x:c r="D160" s="3"/>
      <x:c r="E160" s="3"/>
      <x:c r="F160" s="3"/>
      <x:c r="G160" s="3"/>
      <x:c r="H160" s="3"/>
      <x:c r="I160" s="3"/>
      <x:c r="J160" s="3"/>
      <x:c r="K160" s="3"/>
      <x:c r="L160" s="3"/>
      <x:c r="M160" s="3"/>
    </x:row>
    <x:row r="161" ht="25" customHeight="1">
      <x:c r="A161" s="2"/>
      <x:c r="B161" s="3"/>
      <x:c r="C161" s="3"/>
      <x:c r="D161" s="3"/>
      <x:c r="E161" s="3"/>
      <x:c r="F161" s="3"/>
      <x:c r="G161" s="3"/>
      <x:c r="H161" s="3"/>
      <x:c r="I161" s="3"/>
      <x:c r="J161" s="3"/>
      <x:c r="K161" s="3"/>
      <x:c r="L161" s="3"/>
      <x:c r="M161" s="3"/>
    </x:row>
    <x:row r="162" ht="25" customHeight="1">
      <x:c r="A162" s="2"/>
      <x:c r="B162" s="3"/>
      <x:c r="C162" s="3"/>
      <x:c r="D162" s="3"/>
      <x:c r="E162" s="3"/>
      <x:c r="F162" s="3"/>
      <x:c r="G162" s="3"/>
      <x:c r="H162" s="3"/>
      <x:c r="I162" s="3"/>
      <x:c r="J162" s="3"/>
      <x:c r="K162" s="3"/>
      <x:c r="L162" s="3"/>
      <x:c r="M162" s="3"/>
    </x:row>
    <x:row r="163" ht="25" customHeight="1">
      <x:c r="A163" s="2"/>
      <x:c r="B163" s="3"/>
      <x:c r="C163" s="3"/>
      <x:c r="D163" s="3"/>
      <x:c r="E163" s="3"/>
      <x:c r="F163" s="3"/>
      <x:c r="G163" s="3"/>
      <x:c r="H163" s="3"/>
      <x:c r="I163" s="3"/>
      <x:c r="J163" s="3"/>
      <x:c r="K163" s="3"/>
      <x:c r="L163" s="3"/>
      <x:c r="M163" s="3"/>
    </x:row>
    <x:row r="164" ht="25" customHeight="1">
      <x:c r="A164" s="2"/>
      <x:c r="B164" s="3"/>
      <x:c r="C164" s="3"/>
      <x:c r="D164" s="3"/>
      <x:c r="E164" s="3"/>
      <x:c r="F164" s="3"/>
      <x:c r="G164" s="3"/>
      <x:c r="H164" s="3"/>
      <x:c r="I164" s="3"/>
      <x:c r="J164" s="3"/>
      <x:c r="K164" s="3"/>
      <x:c r="L164" s="3"/>
      <x:c r="M164" s="3"/>
    </x:row>
    <x:row r="165" ht="25" customHeight="1">
      <x:c r="A165" s="2"/>
      <x:c r="B165" s="3"/>
      <x:c r="C165" s="3"/>
      <x:c r="D165" s="3"/>
      <x:c r="E165" s="3"/>
      <x:c r="F165" s="3"/>
      <x:c r="G165" s="3"/>
      <x:c r="H165" s="3"/>
      <x:c r="I165" s="3"/>
      <x:c r="J165" s="3"/>
      <x:c r="K165" s="3"/>
      <x:c r="L165" s="3"/>
      <x:c r="M165" s="3"/>
    </x:row>
    <x:row r="166" ht="25" customHeight="1">
      <x:c r="A166" s="2"/>
      <x:c r="B166" s="3"/>
      <x:c r="C166" s="3"/>
      <x:c r="D166" s="3"/>
      <x:c r="E166" s="3"/>
      <x:c r="F166" s="3"/>
      <x:c r="G166" s="3"/>
      <x:c r="H166" s="3"/>
      <x:c r="I166" s="3"/>
      <x:c r="J166" s="3"/>
      <x:c r="K166" s="3"/>
      <x:c r="L166" s="3"/>
      <x:c r="M166" s="3"/>
    </x:row>
    <x:row r="167" ht="25" customHeight="1">
      <x:c r="A167" s="2"/>
      <x:c r="B167" s="3"/>
      <x:c r="C167" s="3"/>
      <x:c r="D167" s="3"/>
      <x:c r="E167" s="3"/>
      <x:c r="F167" s="3"/>
      <x:c r="G167" s="3"/>
      <x:c r="H167" s="3"/>
      <x:c r="I167" s="3"/>
      <x:c r="J167" s="3"/>
      <x:c r="K167" s="3"/>
      <x:c r="L167" s="3"/>
      <x:c r="M167" s="3"/>
    </x:row>
    <x:row r="168" ht="25" customHeight="1">
      <x:c r="A168" s="2"/>
      <x:c r="B168" s="3"/>
      <x:c r="C168" s="3"/>
      <x:c r="D168" s="3"/>
      <x:c r="E168" s="3"/>
      <x:c r="F168" s="3"/>
      <x:c r="G168" s="3"/>
      <x:c r="H168" s="3"/>
      <x:c r="I168" s="3"/>
      <x:c r="J168" s="3"/>
      <x:c r="K168" s="3"/>
      <x:c r="L168" s="3"/>
      <x:c r="M168" s="3"/>
    </x:row>
    <x:row r="169" ht="25" customHeight="1">
      <x:c r="A169" s="2"/>
      <x:c r="B169" s="3"/>
      <x:c r="C169" s="3"/>
      <x:c r="D169" s="3"/>
      <x:c r="E169" s="3"/>
      <x:c r="F169" s="3"/>
      <x:c r="G169" s="3"/>
      <x:c r="H169" s="3"/>
      <x:c r="I169" s="3"/>
      <x:c r="J169" s="3"/>
      <x:c r="K169" s="3"/>
      <x:c r="L169" s="3"/>
      <x:c r="M169" s="3"/>
    </x:row>
    <x:row r="170" ht="25" customHeight="1">
      <x:c r="A170" s="2"/>
      <x:c r="B170" s="3"/>
      <x:c r="C170" s="3"/>
      <x:c r="D170" s="3"/>
      <x:c r="E170" s="3"/>
      <x:c r="F170" s="3"/>
      <x:c r="G170" s="3"/>
      <x:c r="H170" s="3"/>
      <x:c r="I170" s="3"/>
      <x:c r="J170" s="3"/>
      <x:c r="K170" s="3"/>
      <x:c r="L170" s="3"/>
      <x:c r="M170" s="3"/>
    </x:row>
    <x:row r="171" ht="25" customHeight="1">
      <x:c r="A171" s="2"/>
      <x:c r="B171" s="3"/>
      <x:c r="C171" s="3"/>
      <x:c r="D171" s="3"/>
      <x:c r="E171" s="3"/>
      <x:c r="F171" s="3"/>
      <x:c r="G171" s="3"/>
      <x:c r="H171" s="3"/>
      <x:c r="I171" s="3"/>
      <x:c r="J171" s="3"/>
      <x:c r="K171" s="3"/>
      <x:c r="L171" s="3"/>
      <x:c r="M171" s="3"/>
    </x:row>
    <x:row r="172" ht="25" customHeight="1">
      <x:c r="A172" s="2"/>
      <x:c r="B172" s="3"/>
      <x:c r="C172" s="3"/>
      <x:c r="D172" s="3"/>
      <x:c r="E172" s="3"/>
      <x:c r="F172" s="3"/>
      <x:c r="G172" s="3"/>
      <x:c r="H172" s="3"/>
      <x:c r="I172" s="3"/>
      <x:c r="J172" s="3"/>
      <x:c r="K172" s="3"/>
      <x:c r="L172" s="3"/>
      <x:c r="M172" s="3"/>
    </x:row>
    <x:row r="173" ht="25" customHeight="1">
      <x:c r="A173" s="2"/>
      <x:c r="B173" s="3"/>
      <x:c r="C173" s="3"/>
      <x:c r="D173" s="3"/>
      <x:c r="E173" s="3"/>
      <x:c r="F173" s="3"/>
      <x:c r="G173" s="3"/>
      <x:c r="H173" s="3"/>
      <x:c r="I173" s="3"/>
      <x:c r="J173" s="3"/>
      <x:c r="K173" s="3"/>
      <x:c r="L173" s="3"/>
      <x:c r="M173" s="3"/>
    </x:row>
    <x:row r="174" ht="25" customHeight="1">
      <x:c r="A174" s="2"/>
      <x:c r="B174" s="3"/>
      <x:c r="C174" s="3"/>
      <x:c r="D174" s="3"/>
      <x:c r="E174" s="3"/>
      <x:c r="F174" s="3"/>
      <x:c r="G174" s="3"/>
      <x:c r="H174" s="3"/>
      <x:c r="I174" s="3"/>
      <x:c r="J174" s="3"/>
      <x:c r="K174" s="3"/>
      <x:c r="L174" s="3"/>
      <x:c r="M174" s="3"/>
    </x:row>
    <x:row r="175" ht="25" customHeight="1">
      <x:c r="A175" s="2"/>
      <x:c r="B175" s="3"/>
      <x:c r="C175" s="3"/>
      <x:c r="D175" s="3"/>
      <x:c r="E175" s="3"/>
      <x:c r="F175" s="3"/>
      <x:c r="G175" s="3"/>
      <x:c r="H175" s="3"/>
      <x:c r="I175" s="3"/>
      <x:c r="J175" s="3"/>
      <x:c r="K175" s="3"/>
      <x:c r="L175" s="3"/>
      <x:c r="M175" s="3"/>
    </x:row>
    <x:row r="176" ht="25" customHeight="1">
      <x:c r="A176" s="2"/>
      <x:c r="B176" s="3"/>
      <x:c r="C176" s="3"/>
      <x:c r="D176" s="3"/>
      <x:c r="E176" s="3"/>
      <x:c r="F176" s="3"/>
      <x:c r="G176" s="3"/>
      <x:c r="H176" s="3"/>
      <x:c r="I176" s="3"/>
      <x:c r="J176" s="3"/>
      <x:c r="K176" s="3"/>
      <x:c r="L176" s="3"/>
      <x:c r="M176" s="3"/>
    </x:row>
    <x:row r="177" ht="25" customHeight="1">
      <x:c r="A177" s="2"/>
      <x:c r="B177" s="3"/>
      <x:c r="C177" s="3"/>
      <x:c r="D177" s="3"/>
      <x:c r="E177" s="3"/>
      <x:c r="F177" s="3"/>
      <x:c r="G177" s="3"/>
      <x:c r="H177" s="3"/>
      <x:c r="I177" s="3"/>
      <x:c r="J177" s="3"/>
      <x:c r="K177" s="3"/>
      <x:c r="L177" s="3"/>
      <x:c r="M177" s="3"/>
    </x:row>
    <x:row r="178" ht="25" customHeight="1">
      <x:c r="A178" s="2"/>
      <x:c r="B178" s="3"/>
      <x:c r="C178" s="3"/>
      <x:c r="D178" s="3"/>
      <x:c r="E178" s="3"/>
      <x:c r="F178" s="3"/>
      <x:c r="G178" s="3"/>
      <x:c r="H178" s="3"/>
      <x:c r="I178" s="3"/>
      <x:c r="J178" s="3"/>
      <x:c r="K178" s="3"/>
      <x:c r="L178" s="3"/>
      <x:c r="M178" s="3"/>
    </x:row>
    <x:row r="179" ht="25" customHeight="1">
      <x:c r="A179" s="2"/>
      <x:c r="B179" s="3"/>
      <x:c r="C179" s="3"/>
      <x:c r="D179" s="3"/>
      <x:c r="E179" s="3"/>
      <x:c r="F179" s="3"/>
      <x:c r="G179" s="3"/>
      <x:c r="H179" s="3"/>
      <x:c r="I179" s="3"/>
      <x:c r="J179" s="3"/>
      <x:c r="K179" s="3"/>
      <x:c r="L179" s="3"/>
      <x:c r="M179" s="3"/>
    </x:row>
    <x:row r="180" ht="25" customHeight="1">
      <x:c r="A180" s="2"/>
      <x:c r="B180" s="3"/>
      <x:c r="C180" s="3"/>
      <x:c r="D180" s="3"/>
      <x:c r="E180" s="3"/>
      <x:c r="F180" s="3"/>
      <x:c r="G180" s="3"/>
      <x:c r="H180" s="3"/>
      <x:c r="I180" s="3"/>
      <x:c r="J180" s="3"/>
      <x:c r="K180" s="3"/>
      <x:c r="L180" s="3"/>
      <x:c r="M180" s="3"/>
    </x:row>
    <x:row r="181" ht="25" customHeight="1">
      <x:c r="A181" s="2"/>
      <x:c r="B181" s="3"/>
      <x:c r="C181" s="3"/>
      <x:c r="D181" s="3"/>
      <x:c r="E181" s="3"/>
      <x:c r="F181" s="3"/>
      <x:c r="G181" s="3"/>
      <x:c r="H181" s="3"/>
      <x:c r="I181" s="3"/>
      <x:c r="J181" s="3"/>
      <x:c r="K181" s="3"/>
      <x:c r="L181" s="3"/>
      <x:c r="M181" s="3"/>
    </x:row>
    <x:row r="182" ht="25" customHeight="1">
      <x:c r="A182" s="2"/>
      <x:c r="B182" s="3"/>
      <x:c r="C182" s="3"/>
      <x:c r="D182" s="3"/>
      <x:c r="E182" s="3"/>
      <x:c r="F182" s="3"/>
      <x:c r="G182" s="3"/>
      <x:c r="H182" s="3"/>
      <x:c r="I182" s="3"/>
      <x:c r="J182" s="3"/>
      <x:c r="K182" s="3"/>
      <x:c r="L182" s="3"/>
      <x:c r="M182" s="3"/>
    </x:row>
    <x:row r="183" ht="25" customHeight="1">
      <x:c r="A183" s="2"/>
      <x:c r="B183" s="3"/>
      <x:c r="C183" s="3"/>
      <x:c r="D183" s="3"/>
      <x:c r="E183" s="3"/>
      <x:c r="F183" s="3"/>
      <x:c r="G183" s="3"/>
      <x:c r="H183" s="3"/>
      <x:c r="I183" s="3"/>
      <x:c r="J183" s="3"/>
      <x:c r="K183" s="3"/>
      <x:c r="L183" s="3"/>
      <x:c r="M183" s="3"/>
    </x:row>
    <x:row r="184" ht="25" customHeight="1">
      <x:c r="A184" s="2"/>
      <x:c r="B184" s="3"/>
      <x:c r="C184" s="3"/>
      <x:c r="D184" s="3"/>
      <x:c r="E184" s="3"/>
      <x:c r="F184" s="3"/>
      <x:c r="G184" s="3"/>
      <x:c r="H184" s="3"/>
      <x:c r="I184" s="3"/>
      <x:c r="J184" s="3"/>
      <x:c r="K184" s="3"/>
      <x:c r="L184" s="3"/>
      <x:c r="M184" s="3"/>
    </x:row>
    <x:row r="185" ht="25" customHeight="1">
      <x:c r="A185" s="2"/>
      <x:c r="B185" s="3"/>
      <x:c r="C185" s="3"/>
      <x:c r="D185" s="3"/>
      <x:c r="E185" s="3"/>
      <x:c r="F185" s="3"/>
      <x:c r="G185" s="3"/>
      <x:c r="H185" s="3"/>
      <x:c r="I185" s="3"/>
      <x:c r="J185" s="3"/>
      <x:c r="K185" s="3"/>
      <x:c r="L185" s="3"/>
      <x:c r="M185" s="3"/>
    </x:row>
    <x:row r="186" ht="25" customHeight="1">
      <x:c r="A186" s="2"/>
      <x:c r="B186" s="3"/>
      <x:c r="C186" s="3"/>
      <x:c r="D186" s="3"/>
      <x:c r="E186" s="3"/>
      <x:c r="F186" s="3"/>
      <x:c r="G186" s="3"/>
      <x:c r="H186" s="3"/>
      <x:c r="I186" s="3"/>
      <x:c r="J186" s="3"/>
      <x:c r="K186" s="3"/>
      <x:c r="L186" s="3"/>
      <x:c r="M186" s="3"/>
    </x:row>
    <x:row r="187" ht="25" customHeight="1">
      <x:c r="A187" s="2"/>
      <x:c r="B187" s="3"/>
      <x:c r="C187" s="3"/>
      <x:c r="D187" s="3"/>
      <x:c r="E187" s="3"/>
      <x:c r="F187" s="3"/>
      <x:c r="G187" s="3"/>
      <x:c r="H187" s="3"/>
      <x:c r="I187" s="3"/>
      <x:c r="J187" s="3"/>
      <x:c r="K187" s="3"/>
      <x:c r="L187" s="3"/>
      <x:c r="M187" s="3"/>
    </x:row>
    <x:row r="188" ht="25" customHeight="1">
      <x:c r="A188" s="2"/>
      <x:c r="B188" s="3"/>
      <x:c r="C188" s="3"/>
      <x:c r="D188" s="3"/>
      <x:c r="E188" s="3"/>
      <x:c r="F188" s="3"/>
      <x:c r="G188" s="3"/>
      <x:c r="H188" s="3"/>
      <x:c r="I188" s="3"/>
      <x:c r="J188" s="3"/>
      <x:c r="K188" s="3"/>
      <x:c r="L188" s="3"/>
      <x:c r="M188" s="3"/>
    </x:row>
    <x:row r="189" ht="25" customHeight="1">
      <x:c r="A189" s="2"/>
      <x:c r="B189" s="3"/>
      <x:c r="C189" s="3"/>
      <x:c r="D189" s="3"/>
      <x:c r="E189" s="3"/>
      <x:c r="F189" s="3"/>
      <x:c r="G189" s="3"/>
      <x:c r="H189" s="3"/>
      <x:c r="I189" s="3"/>
      <x:c r="J189" s="3"/>
      <x:c r="K189" s="3"/>
      <x:c r="L189" s="3"/>
      <x:c r="M189" s="3"/>
    </x:row>
    <x:row r="190" ht="25" customHeight="1">
      <x:c r="A190" s="2"/>
      <x:c r="B190" s="3"/>
      <x:c r="C190" s="3"/>
      <x:c r="D190" s="3"/>
      <x:c r="E190" s="3"/>
      <x:c r="F190" s="3"/>
      <x:c r="G190" s="3"/>
      <x:c r="H190" s="3"/>
      <x:c r="I190" s="3"/>
      <x:c r="J190" s="3"/>
      <x:c r="K190" s="3"/>
      <x:c r="L190" s="3"/>
      <x:c r="M190" s="3"/>
    </x:row>
    <x:row r="191" ht="25" customHeight="1">
      <x:c r="A191" s="2"/>
      <x:c r="B191" s="3"/>
      <x:c r="C191" s="3"/>
      <x:c r="D191" s="3"/>
      <x:c r="E191" s="3"/>
      <x:c r="F191" s="3"/>
      <x:c r="G191" s="3"/>
      <x:c r="H191" s="3"/>
      <x:c r="I191" s="3"/>
      <x:c r="J191" s="3"/>
      <x:c r="K191" s="3"/>
      <x:c r="L191" s="3"/>
      <x:c r="M191" s="3"/>
    </x:row>
    <x:row r="192" ht="25" customHeight="1">
      <x:c r="A192" s="2"/>
      <x:c r="B192" s="3"/>
      <x:c r="C192" s="3"/>
      <x:c r="D192" s="3"/>
      <x:c r="E192" s="3"/>
      <x:c r="F192" s="3"/>
      <x:c r="G192" s="3"/>
      <x:c r="H192" s="3"/>
      <x:c r="I192" s="3"/>
      <x:c r="J192" s="3"/>
      <x:c r="K192" s="3"/>
      <x:c r="L192" s="3"/>
      <x:c r="M192" s="3"/>
    </x:row>
    <x:row r="193" ht="25" customHeight="1">
      <x:c r="A193" s="2"/>
      <x:c r="B193" s="3"/>
      <x:c r="C193" s="3"/>
      <x:c r="D193" s="3"/>
      <x:c r="E193" s="3"/>
      <x:c r="F193" s="3"/>
      <x:c r="G193" s="3"/>
      <x:c r="H193" s="3"/>
      <x:c r="I193" s="3"/>
      <x:c r="J193" s="3"/>
      <x:c r="K193" s="3"/>
      <x:c r="L193" s="3"/>
      <x:c r="M193" s="3"/>
    </x:row>
    <x:row r="194" ht="25" customHeight="1">
      <x:c r="A194" s="2"/>
      <x:c r="B194" s="3"/>
      <x:c r="C194" s="3"/>
      <x:c r="D194" s="3"/>
      <x:c r="E194" s="3"/>
      <x:c r="F194" s="3"/>
      <x:c r="G194" s="3"/>
      <x:c r="H194" s="3"/>
      <x:c r="I194" s="3"/>
      <x:c r="J194" s="3"/>
      <x:c r="K194" s="3"/>
      <x:c r="L194" s="3"/>
      <x:c r="M194" s="3"/>
    </x:row>
    <x:row r="195" ht="25" customHeight="1">
      <x:c r="A195" s="2"/>
      <x:c r="B195" s="3"/>
      <x:c r="C195" s="3"/>
      <x:c r="D195" s="3"/>
      <x:c r="E195" s="3"/>
      <x:c r="F195" s="3"/>
      <x:c r="G195" s="3"/>
      <x:c r="H195" s="3"/>
      <x:c r="I195" s="3"/>
      <x:c r="J195" s="3"/>
      <x:c r="K195" s="3"/>
      <x:c r="L195" s="3"/>
      <x:c r="M195" s="3"/>
    </x:row>
    <x:row r="196" ht="25" customHeight="1">
      <x:c r="A196" s="2"/>
      <x:c r="B196" s="3"/>
      <x:c r="C196" s="3"/>
      <x:c r="D196" s="3"/>
      <x:c r="E196" s="3"/>
      <x:c r="F196" s="3"/>
      <x:c r="G196" s="3"/>
      <x:c r="H196" s="3"/>
      <x:c r="I196" s="3"/>
      <x:c r="J196" s="3"/>
      <x:c r="K196" s="3"/>
      <x:c r="L196" s="3"/>
      <x:c r="M196" s="3"/>
    </x:row>
    <x:row r="197" ht="25" customHeight="1">
      <x:c r="A197" s="2"/>
      <x:c r="B197" s="3"/>
      <x:c r="C197" s="3"/>
      <x:c r="D197" s="3"/>
      <x:c r="E197" s="3"/>
      <x:c r="F197" s="3"/>
      <x:c r="G197" s="3"/>
      <x:c r="H197" s="3"/>
      <x:c r="I197" s="3"/>
      <x:c r="J197" s="3"/>
      <x:c r="K197" s="3"/>
      <x:c r="L197" s="3"/>
      <x:c r="M197" s="3"/>
    </x:row>
    <x:row r="198" ht="25" customHeight="1">
      <x:c r="A198" s="2"/>
      <x:c r="B198" s="3"/>
      <x:c r="C198" s="3"/>
      <x:c r="D198" s="3"/>
      <x:c r="E198" s="3"/>
      <x:c r="F198" s="3"/>
      <x:c r="G198" s="3"/>
      <x:c r="H198" s="3"/>
      <x:c r="I198" s="3"/>
      <x:c r="J198" s="3"/>
      <x:c r="K198" s="3"/>
      <x:c r="L198" s="3"/>
      <x:c r="M198" s="3"/>
    </x:row>
    <x:row r="199" ht="25" customHeight="1">
      <x:c r="A199" s="2"/>
      <x:c r="B199" s="3"/>
      <x:c r="C199" s="3"/>
      <x:c r="D199" s="3"/>
      <x:c r="E199" s="3"/>
      <x:c r="F199" s="3"/>
      <x:c r="G199" s="3"/>
      <x:c r="H199" s="3"/>
      <x:c r="I199" s="3"/>
      <x:c r="J199" s="3"/>
      <x:c r="K199" s="3"/>
      <x:c r="L199" s="3"/>
      <x:c r="M199" s="3"/>
    </x:row>
    <x:row r="200" ht="25" customHeight="1">
      <x:c r="A200" s="2"/>
      <x:c r="B200" s="3"/>
      <x:c r="C200" s="3"/>
      <x:c r="D200" s="3"/>
      <x:c r="E200" s="3"/>
      <x:c r="F200" s="3"/>
      <x:c r="G200" s="3"/>
      <x:c r="H200" s="3"/>
      <x:c r="I200" s="3"/>
      <x:c r="J200" s="3"/>
      <x:c r="K200" s="3"/>
      <x:c r="L200" s="3"/>
      <x:c r="M200" s="3"/>
    </x:row>
    <x:row r="201" ht="25" customHeight="1">
      <x:c r="A201" s="2"/>
      <x:c r="B201" s="3"/>
      <x:c r="C201" s="3"/>
      <x:c r="D201" s="3"/>
      <x:c r="E201" s="3"/>
      <x:c r="F201" s="3"/>
      <x:c r="G201" s="3"/>
      <x:c r="H201" s="3"/>
      <x:c r="I201" s="3"/>
      <x:c r="J201" s="3"/>
      <x:c r="K201" s="3"/>
      <x:c r="L201" s="3"/>
      <x:c r="M201" s="3"/>
    </x:row>
    <x:row r="202" ht="25" customHeight="1">
      <x:c r="A202" s="2"/>
      <x:c r="B202" s="3"/>
      <x:c r="C202" s="3"/>
      <x:c r="D202" s="3"/>
      <x:c r="E202" s="3"/>
      <x:c r="F202" s="3"/>
      <x:c r="G202" s="3"/>
      <x:c r="H202" s="3"/>
      <x:c r="I202" s="3"/>
      <x:c r="J202" s="3"/>
      <x:c r="K202" s="3"/>
      <x:c r="L202" s="3"/>
      <x:c r="M202" s="3"/>
    </x:row>
    <x:row r="203" ht="25" customHeight="1">
      <x:c r="A203" s="2"/>
      <x:c r="B203" s="3"/>
      <x:c r="C203" s="3"/>
      <x:c r="D203" s="3"/>
      <x:c r="E203" s="3"/>
      <x:c r="F203" s="3"/>
      <x:c r="G203" s="3"/>
      <x:c r="H203" s="3"/>
      <x:c r="I203" s="3"/>
      <x:c r="J203" s="3"/>
      <x:c r="K203" s="3"/>
      <x:c r="L203" s="3"/>
      <x:c r="M203" s="3"/>
    </x:row>
    <x:row r="204" ht="25" customHeight="1">
      <x:c r="A204" s="2"/>
      <x:c r="B204" s="3"/>
      <x:c r="C204" s="3"/>
      <x:c r="D204" s="3"/>
      <x:c r="E204" s="3"/>
      <x:c r="F204" s="3"/>
      <x:c r="G204" s="3"/>
      <x:c r="H204" s="3"/>
      <x:c r="I204" s="3"/>
      <x:c r="J204" s="3"/>
      <x:c r="K204" s="3"/>
      <x:c r="L204" s="3"/>
      <x:c r="M204" s="3"/>
    </x:row>
    <x:row r="205" ht="25" customHeight="1">
      <x:c r="A205" s="2"/>
      <x:c r="B205" s="3"/>
      <x:c r="C205" s="3"/>
      <x:c r="D205" s="3"/>
      <x:c r="E205" s="3"/>
      <x:c r="F205" s="3"/>
      <x:c r="G205" s="3"/>
      <x:c r="H205" s="3"/>
      <x:c r="I205" s="3"/>
      <x:c r="J205" s="3"/>
      <x:c r="K205" s="3"/>
      <x:c r="L205" s="3"/>
      <x:c r="M205" s="3"/>
    </x:row>
    <x:row r="206" ht="25" customHeight="1">
      <x:c r="A206" s="2"/>
      <x:c r="B206" s="3"/>
      <x:c r="C206" s="3"/>
      <x:c r="D206" s="3"/>
      <x:c r="E206" s="3"/>
      <x:c r="F206" s="3"/>
      <x:c r="G206" s="3"/>
      <x:c r="H206" s="3"/>
      <x:c r="I206" s="3"/>
      <x:c r="J206" s="3"/>
      <x:c r="K206" s="3"/>
      <x:c r="L206" s="3"/>
      <x:c r="M206" s="3"/>
    </x:row>
    <x:row r="207" ht="25" customHeight="1">
      <x:c r="A207" s="2"/>
      <x:c r="B207" s="3"/>
      <x:c r="C207" s="3"/>
      <x:c r="D207" s="3"/>
      <x:c r="E207" s="3"/>
      <x:c r="F207" s="3"/>
      <x:c r="G207" s="3"/>
      <x:c r="H207" s="3"/>
      <x:c r="I207" s="3"/>
      <x:c r="J207" s="3"/>
      <x:c r="K207" s="3"/>
      <x:c r="L207" s="3"/>
      <x:c r="M207" s="3"/>
    </x:row>
    <x:row r="208" ht="25" customHeight="1">
      <x:c r="A208" s="2"/>
      <x:c r="B208" s="3"/>
      <x:c r="C208" s="3"/>
      <x:c r="D208" s="3"/>
      <x:c r="E208" s="3"/>
      <x:c r="F208" s="3"/>
      <x:c r="G208" s="3"/>
      <x:c r="H208" s="3"/>
      <x:c r="I208" s="3"/>
      <x:c r="J208" s="3"/>
      <x:c r="K208" s="3"/>
      <x:c r="L208" s="3"/>
      <x:c r="M208" s="3"/>
    </x:row>
    <x:row r="209" ht="25" customHeight="1">
      <x:c r="A209" s="2"/>
      <x:c r="B209" s="3"/>
      <x:c r="C209" s="3"/>
      <x:c r="D209" s="3"/>
      <x:c r="E209" s="3"/>
      <x:c r="F209" s="3"/>
      <x:c r="G209" s="3"/>
      <x:c r="H209" s="3"/>
      <x:c r="I209" s="3"/>
      <x:c r="J209" s="3"/>
      <x:c r="K209" s="3"/>
      <x:c r="L209" s="3"/>
      <x:c r="M209" s="3"/>
    </x:row>
    <x:row r="210" ht="25" customHeight="1">
      <x:c r="A210" s="2"/>
      <x:c r="B210" s="3"/>
      <x:c r="C210" s="3"/>
      <x:c r="D210" s="3"/>
      <x:c r="E210" s="3"/>
      <x:c r="F210" s="3"/>
      <x:c r="G210" s="3"/>
      <x:c r="H210" s="3"/>
      <x:c r="I210" s="3"/>
      <x:c r="J210" s="3"/>
      <x:c r="K210" s="3"/>
      <x:c r="L210" s="3"/>
      <x:c r="M210" s="3"/>
    </x:row>
    <x:row r="211" ht="25" customHeight="1">
      <x:c r="A211" s="2"/>
      <x:c r="B211" s="3"/>
      <x:c r="C211" s="3"/>
      <x:c r="D211" s="3"/>
      <x:c r="E211" s="3"/>
      <x:c r="F211" s="3"/>
      <x:c r="G211" s="3"/>
      <x:c r="H211" s="3"/>
      <x:c r="I211" s="3"/>
      <x:c r="J211" s="3"/>
      <x:c r="K211" s="3"/>
      <x:c r="L211" s="3"/>
      <x:c r="M211" s="3"/>
    </x:row>
    <x:row r="212" ht="25" customHeight="1">
      <x:c r="A212" s="2"/>
      <x:c r="B212" s="3"/>
      <x:c r="C212" s="3"/>
      <x:c r="D212" s="3"/>
      <x:c r="E212" s="3"/>
      <x:c r="F212" s="3"/>
      <x:c r="G212" s="3"/>
      <x:c r="H212" s="3"/>
      <x:c r="I212" s="3"/>
      <x:c r="J212" s="3"/>
      <x:c r="K212" s="3"/>
      <x:c r="L212" s="3"/>
      <x:c r="M212" s="3"/>
    </x:row>
    <x:row r="213" ht="25" customHeight="1">
      <x:c r="A213" s="2"/>
      <x:c r="B213" s="3"/>
      <x:c r="C213" s="3"/>
      <x:c r="D213" s="3"/>
      <x:c r="E213" s="3"/>
      <x:c r="F213" s="3"/>
      <x:c r="G213" s="3"/>
      <x:c r="H213" s="3"/>
      <x:c r="I213" s="3"/>
      <x:c r="J213" s="3"/>
      <x:c r="K213" s="3"/>
      <x:c r="L213" s="3"/>
      <x:c r="M213" s="3"/>
    </x:row>
    <x:row r="214" ht="25" customHeight="1">
      <x:c r="A214" s="2"/>
      <x:c r="B214" s="3"/>
      <x:c r="C214" s="3"/>
      <x:c r="D214" s="3"/>
      <x:c r="E214" s="3"/>
      <x:c r="F214" s="3"/>
      <x:c r="G214" s="3"/>
      <x:c r="H214" s="3"/>
      <x:c r="I214" s="3"/>
      <x:c r="J214" s="3"/>
      <x:c r="K214" s="3"/>
      <x:c r="L214" s="3"/>
      <x:c r="M214" s="3"/>
    </x:row>
    <x:row r="215" ht="25" customHeight="1">
      <x:c r="A215" s="2"/>
      <x:c r="B215" s="3"/>
      <x:c r="C215" s="3"/>
      <x:c r="D215" s="3"/>
      <x:c r="E215" s="3"/>
      <x:c r="F215" s="3"/>
      <x:c r="G215" s="3"/>
      <x:c r="H215" s="3"/>
      <x:c r="I215" s="3"/>
      <x:c r="J215" s="3"/>
      <x:c r="K215" s="3"/>
      <x:c r="L215" s="3"/>
      <x:c r="M215" s="3"/>
    </x:row>
    <x:row r="216" ht="25" customHeight="1">
      <x:c r="A216" s="2"/>
      <x:c r="B216" s="3"/>
      <x:c r="C216" s="3"/>
      <x:c r="D216" s="3"/>
      <x:c r="E216" s="3"/>
      <x:c r="F216" s="3"/>
      <x:c r="G216" s="3"/>
      <x:c r="H216" s="3"/>
      <x:c r="I216" s="3"/>
      <x:c r="J216" s="3"/>
      <x:c r="K216" s="3"/>
      <x:c r="L216" s="3"/>
      <x:c r="M216" s="3"/>
    </x:row>
    <x:row r="217" ht="25" customHeight="1">
      <x:c r="A217" s="2"/>
      <x:c r="B217" s="3"/>
      <x:c r="C217" s="3"/>
      <x:c r="D217" s="3"/>
      <x:c r="E217" s="3"/>
      <x:c r="F217" s="3"/>
      <x:c r="G217" s="3"/>
      <x:c r="H217" s="3"/>
      <x:c r="I217" s="3"/>
      <x:c r="J217" s="3"/>
      <x:c r="K217" s="3"/>
      <x:c r="L217" s="3"/>
      <x:c r="M217" s="3"/>
    </x:row>
    <x:row r="218" ht="25" customHeight="1">
      <x:c r="A218" s="2"/>
      <x:c r="B218" s="3"/>
      <x:c r="C218" s="3"/>
      <x:c r="D218" s="3"/>
      <x:c r="E218" s="3"/>
      <x:c r="F218" s="3"/>
      <x:c r="G218" s="3"/>
      <x:c r="H218" s="3"/>
      <x:c r="I218" s="3"/>
      <x:c r="J218" s="3"/>
      <x:c r="K218" s="3"/>
      <x:c r="L218" s="3"/>
      <x:c r="M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  <x:c r="J219" s="3"/>
      <x:c r="K219" s="3"/>
      <x:c r="L219" s="3"/>
      <x:c r="M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  <x:c r="J220" s="3"/>
      <x:c r="K220" s="3"/>
      <x:c r="L220" s="3"/>
      <x:c r="M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  <x:c r="J221" s="3"/>
      <x:c r="K221" s="3"/>
      <x:c r="L221" s="3"/>
      <x:c r="M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  <x:c r="J222" s="3"/>
      <x:c r="K222" s="3"/>
      <x:c r="L222" s="3"/>
      <x:c r="M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  <x:c r="J223" s="3"/>
      <x:c r="K223" s="3"/>
      <x:c r="L223" s="3"/>
      <x:c r="M223" s="3"/>
    </x:row>
    <x:row r="224" ht="25" customHeight="1">
      <x:c r="A224" s="2"/>
      <x:c r="B224" s="3"/>
      <x:c r="C224" s="3"/>
      <x:c r="D224" s="3"/>
      <x:c r="E224" s="3"/>
      <x:c r="F224" s="3"/>
      <x:c r="G224" s="3"/>
      <x:c r="H224" s="3"/>
      <x:c r="I224" s="3"/>
      <x:c r="J224" s="3"/>
      <x:c r="K224" s="3"/>
      <x:c r="L224" s="3"/>
      <x:c r="M224" s="3"/>
    </x:row>
    <x:row r="225" ht="25" customHeight="1">
      <x:c r="A225" s="2"/>
      <x:c r="B225" s="3"/>
      <x:c r="C225" s="3"/>
      <x:c r="D225" s="3"/>
      <x:c r="E225" s="3"/>
      <x:c r="F225" s="3"/>
      <x:c r="G225" s="3"/>
      <x:c r="H225" s="3"/>
      <x:c r="I225" s="3"/>
      <x:c r="J225" s="3"/>
      <x:c r="K225" s="3"/>
      <x:c r="L225" s="3"/>
      <x:c r="M225" s="3"/>
    </x:row>
    <x:row r="226" ht="25" customHeight="1">
      <x:c r="A226" s="2"/>
      <x:c r="B226" s="3"/>
      <x:c r="C226" s="3"/>
      <x:c r="D226" s="3"/>
      <x:c r="E226" s="3"/>
      <x:c r="F226" s="3"/>
      <x:c r="G226" s="3"/>
      <x:c r="H226" s="3"/>
      <x:c r="I226" s="3"/>
      <x:c r="J226" s="3"/>
      <x:c r="K226" s="3"/>
      <x:c r="L226" s="3"/>
      <x:c r="M226" s="3"/>
    </x:row>
    <x:row r="227" ht="25" customHeight="1">
      <x:c r="A227" s="2"/>
      <x:c r="B227" s="3"/>
      <x:c r="C227" s="3"/>
      <x:c r="D227" s="3"/>
      <x:c r="E227" s="3"/>
      <x:c r="F227" s="3"/>
      <x:c r="G227" s="3"/>
      <x:c r="H227" s="3"/>
      <x:c r="I227" s="3"/>
      <x:c r="J227" s="3"/>
      <x:c r="K227" s="3"/>
      <x:c r="L227" s="3"/>
      <x:c r="M227" s="3"/>
    </x:row>
    <x:row r="228" ht="25" customHeight="1">
      <x:c r="A228" s="2"/>
      <x:c r="B228" s="3"/>
      <x:c r="C228" s="3"/>
      <x:c r="D228" s="3"/>
      <x:c r="E228" s="3"/>
      <x:c r="F228" s="3"/>
      <x:c r="G228" s="3"/>
      <x:c r="H228" s="3"/>
      <x:c r="I228" s="3"/>
      <x:c r="J228" s="3"/>
      <x:c r="K228" s="3"/>
      <x:c r="L228" s="3"/>
      <x:c r="M228" s="3"/>
    </x:row>
    <x:row r="229" ht="25" customHeight="1">
      <x:c r="A229" s="2"/>
      <x:c r="B229" s="3"/>
      <x:c r="C229" s="3"/>
      <x:c r="D229" s="3"/>
      <x:c r="E229" s="3"/>
      <x:c r="F229" s="3"/>
      <x:c r="G229" s="3"/>
      <x:c r="H229" s="3"/>
      <x:c r="I229" s="3"/>
      <x:c r="J229" s="3"/>
      <x:c r="K229" s="3"/>
      <x:c r="L229" s="3"/>
      <x:c r="M229" s="3"/>
    </x:row>
    <x:row r="230" ht="25" customHeight="1">
      <x:c r="A230" s="2"/>
      <x:c r="B230" s="3"/>
      <x:c r="C230" s="3"/>
      <x:c r="D230" s="3"/>
      <x:c r="E230" s="3"/>
      <x:c r="F230" s="3"/>
      <x:c r="G230" s="3"/>
      <x:c r="H230" s="3"/>
      <x:c r="I230" s="3"/>
      <x:c r="J230" s="3"/>
      <x:c r="K230" s="3"/>
      <x:c r="L230" s="3"/>
      <x:c r="M230" s="3"/>
    </x:row>
    <x:row r="231" ht="25" customHeight="1">
      <x:c r="A231" s="2"/>
      <x:c r="B231" s="3"/>
      <x:c r="C231" s="3"/>
      <x:c r="D231" s="3"/>
      <x:c r="E231" s="3"/>
      <x:c r="F231" s="3"/>
      <x:c r="G231" s="3"/>
      <x:c r="H231" s="3"/>
      <x:c r="I231" s="3"/>
      <x:c r="J231" s="3"/>
      <x:c r="K231" s="3"/>
      <x:c r="L231" s="3"/>
      <x:c r="M231" s="3"/>
    </x:row>
    <x:row r="232" ht="25" customHeight="1">
      <x:c r="A232" s="2"/>
      <x:c r="B232" s="3"/>
      <x:c r="C232" s="3"/>
      <x:c r="D232" s="3"/>
      <x:c r="E232" s="3"/>
      <x:c r="F232" s="3"/>
      <x:c r="G232" s="3"/>
      <x:c r="H232" s="3"/>
      <x:c r="I232" s="3"/>
      <x:c r="J232" s="3"/>
      <x:c r="K232" s="3"/>
      <x:c r="L232" s="3"/>
      <x:c r="M232" s="3"/>
    </x:row>
    <x:row r="233" ht="25" customHeight="1">
      <x:c r="A233" s="2"/>
      <x:c r="B233" s="3"/>
      <x:c r="C233" s="3"/>
      <x:c r="D233" s="3"/>
      <x:c r="E233" s="3"/>
      <x:c r="F233" s="3"/>
      <x:c r="G233" s="3"/>
      <x:c r="H233" s="3"/>
      <x:c r="I233" s="3"/>
      <x:c r="J233" s="3"/>
      <x:c r="K233" s="3"/>
      <x:c r="L233" s="3"/>
      <x:c r="M233" s="3"/>
    </x:row>
    <x:row r="234" ht="25" customHeight="1">
      <x:c r="A234" s="2"/>
      <x:c r="B234" s="3"/>
      <x:c r="C234" s="3"/>
      <x:c r="D234" s="3"/>
      <x:c r="E234" s="3"/>
      <x:c r="F234" s="3"/>
      <x:c r="G234" s="3"/>
      <x:c r="H234" s="3"/>
      <x:c r="I234" s="3"/>
      <x:c r="J234" s="3"/>
      <x:c r="K234" s="3"/>
      <x:c r="L234" s="3"/>
      <x:c r="M234" s="3"/>
    </x:row>
    <x:row r="235" ht="25" customHeight="1">
      <x:c r="A235" s="2"/>
      <x:c r="B235" s="3"/>
      <x:c r="C235" s="3"/>
      <x:c r="D235" s="3"/>
      <x:c r="E235" s="3"/>
      <x:c r="F235" s="3"/>
      <x:c r="G235" s="3"/>
      <x:c r="H235" s="3"/>
      <x:c r="I235" s="3"/>
      <x:c r="J235" s="3"/>
      <x:c r="K235" s="3"/>
      <x:c r="L235" s="3"/>
      <x:c r="M235" s="3"/>
    </x:row>
    <x:row r="236" ht="25" customHeight="1">
      <x:c r="A236" s="2"/>
      <x:c r="B236" s="3"/>
      <x:c r="C236" s="3"/>
      <x:c r="D236" s="3"/>
      <x:c r="E236" s="3"/>
      <x:c r="F236" s="3"/>
      <x:c r="G236" s="3"/>
      <x:c r="H236" s="3"/>
      <x:c r="I236" s="3"/>
      <x:c r="J236" s="3"/>
      <x:c r="K236" s="3"/>
      <x:c r="L236" s="3"/>
      <x:c r="M236" s="3"/>
    </x:row>
    <x:row r="237" ht="25" customHeight="1">
      <x:c r="A237" s="2"/>
      <x:c r="B237" s="3"/>
      <x:c r="C237" s="3"/>
      <x:c r="D237" s="3"/>
      <x:c r="E237" s="3"/>
      <x:c r="F237" s="3"/>
      <x:c r="G237" s="3"/>
      <x:c r="H237" s="3"/>
      <x:c r="I237" s="3"/>
      <x:c r="J237" s="3"/>
      <x:c r="K237" s="3"/>
      <x:c r="L237" s="3"/>
      <x:c r="M237" s="3"/>
    </x:row>
    <x:row r="238" ht="25" customHeight="1">
      <x:c r="A238" s="2"/>
      <x:c r="B238" s="3"/>
      <x:c r="C238" s="3"/>
      <x:c r="D238" s="3"/>
      <x:c r="E238" s="3"/>
      <x:c r="F238" s="3"/>
      <x:c r="G238" s="3"/>
      <x:c r="H238" s="3"/>
      <x:c r="I238" s="3"/>
      <x:c r="J238" s="3"/>
      <x:c r="K238" s="3"/>
      <x:c r="L238" s="3"/>
      <x:c r="M238" s="3"/>
    </x:row>
    <x:row r="239" ht="25" customHeight="1">
      <x:c r="A239" s="2"/>
      <x:c r="B239" s="3"/>
      <x:c r="C239" s="3"/>
      <x:c r="D239" s="3"/>
      <x:c r="E239" s="3"/>
      <x:c r="F239" s="3"/>
      <x:c r="G239" s="3"/>
      <x:c r="H239" s="3"/>
      <x:c r="I239" s="3"/>
      <x:c r="J239" s="3"/>
      <x:c r="K239" s="3"/>
      <x:c r="L239" s="3"/>
      <x:c r="M239" s="3"/>
    </x:row>
    <x:row r="240" ht="25" customHeight="1">
      <x:c r="A240" s="2"/>
      <x:c r="B240" s="3"/>
      <x:c r="C240" s="3"/>
      <x:c r="D240" s="3"/>
      <x:c r="E240" s="3"/>
      <x:c r="F240" s="3"/>
      <x:c r="G240" s="3"/>
      <x:c r="H240" s="3"/>
      <x:c r="I240" s="3"/>
      <x:c r="J240" s="3"/>
      <x:c r="K240" s="3"/>
      <x:c r="L240" s="3"/>
      <x:c r="M240" s="3"/>
    </x:row>
    <x:row r="241" ht="25" customHeight="1">
      <x:c r="A241" s="2"/>
      <x:c r="B241" s="3"/>
      <x:c r="C241" s="3"/>
      <x:c r="D241" s="3"/>
      <x:c r="E241" s="3"/>
      <x:c r="F241" s="3"/>
      <x:c r="G241" s="3"/>
      <x:c r="H241" s="3"/>
      <x:c r="I241" s="3"/>
      <x:c r="J241" s="3"/>
      <x:c r="K241" s="3"/>
      <x:c r="L241" s="3"/>
      <x:c r="M241" s="3"/>
    </x:row>
    <x:row r="242" ht="25" customHeight="1">
      <x:c r="A242" s="2"/>
      <x:c r="B242" s="3"/>
      <x:c r="C242" s="3"/>
      <x:c r="D242" s="3"/>
      <x:c r="E242" s="3"/>
      <x:c r="F242" s="3"/>
      <x:c r="G242" s="3"/>
      <x:c r="H242" s="3"/>
      <x:c r="I242" s="3"/>
      <x:c r="J242" s="3"/>
      <x:c r="K242" s="3"/>
      <x:c r="L242" s="3"/>
      <x:c r="M242" s="3"/>
    </x:row>
    <x:row r="243" ht="25" customHeight="1">
      <x:c r="A243" s="2"/>
      <x:c r="B243" s="3"/>
      <x:c r="C243" s="3"/>
      <x:c r="D243" s="3"/>
      <x:c r="E243" s="3"/>
      <x:c r="F243" s="3"/>
      <x:c r="G243" s="3"/>
      <x:c r="H243" s="3"/>
      <x:c r="I243" s="3"/>
      <x:c r="J243" s="3"/>
      <x:c r="K243" s="3"/>
      <x:c r="L243" s="3"/>
      <x:c r="M243" s="3"/>
    </x:row>
    <x:row r="244" ht="25" customHeight="1">
      <x:c r="A244" s="2"/>
      <x:c r="B244" s="3"/>
      <x:c r="C244" s="3"/>
      <x:c r="D244" s="3"/>
      <x:c r="E244" s="3"/>
      <x:c r="F244" s="3"/>
      <x:c r="G244" s="3"/>
      <x:c r="H244" s="3"/>
      <x:c r="I244" s="3"/>
      <x:c r="J244" s="3"/>
      <x:c r="K244" s="3"/>
      <x:c r="L244" s="3"/>
      <x:c r="M244" s="3"/>
    </x:row>
    <x:row r="245" ht="25" customHeight="1">
      <x:c r="A245" s="2"/>
      <x:c r="B245" s="3"/>
      <x:c r="C245" s="3"/>
      <x:c r="D245" s="3"/>
      <x:c r="E245" s="3"/>
      <x:c r="F245" s="3"/>
      <x:c r="G245" s="3"/>
      <x:c r="H245" s="3"/>
      <x:c r="I245" s="3"/>
      <x:c r="J245" s="3"/>
      <x:c r="K245" s="3"/>
      <x:c r="L245" s="3"/>
      <x:c r="M245" s="3"/>
    </x:row>
    <x:row r="246" ht="25" customHeight="1">
      <x:c r="A246" s="2"/>
      <x:c r="B246" s="3"/>
      <x:c r="C246" s="3"/>
      <x:c r="D246" s="3"/>
      <x:c r="E246" s="3"/>
      <x:c r="F246" s="3"/>
      <x:c r="G246" s="3"/>
      <x:c r="H246" s="3"/>
      <x:c r="I246" s="3"/>
      <x:c r="J246" s="3"/>
      <x:c r="K246" s="3"/>
      <x:c r="L246" s="3"/>
      <x:c r="M246" s="3"/>
    </x:row>
    <x:row r="247" ht="25" customHeight="1">
      <x:c r="A247" s="2"/>
      <x:c r="B247" s="3"/>
      <x:c r="C247" s="3"/>
      <x:c r="D247" s="3"/>
      <x:c r="E247" s="3"/>
      <x:c r="F247" s="3"/>
      <x:c r="G247" s="3"/>
      <x:c r="H247" s="3"/>
      <x:c r="I247" s="3"/>
      <x:c r="J247" s="3"/>
      <x:c r="K247" s="3"/>
      <x:c r="L247" s="3"/>
      <x:c r="M247" s="3"/>
    </x:row>
    <x:row r="248" ht="25" customHeight="1">
      <x:c r="A248" s="2"/>
      <x:c r="B248" s="3"/>
      <x:c r="C248" s="3"/>
      <x:c r="D248" s="3"/>
      <x:c r="E248" s="3"/>
      <x:c r="F248" s="3"/>
      <x:c r="G248" s="3"/>
      <x:c r="H248" s="3"/>
      <x:c r="I248" s="3"/>
      <x:c r="J248" s="3"/>
      <x:c r="K248" s="3"/>
      <x:c r="L248" s="3"/>
      <x:c r="M248" s="3"/>
    </x:row>
    <x:row r="249" ht="25" customHeight="1">
      <x:c r="A249" s="2"/>
      <x:c r="B249" s="3"/>
      <x:c r="C249" s="3"/>
      <x:c r="D249" s="3"/>
      <x:c r="E249" s="3"/>
      <x:c r="F249" s="3"/>
      <x:c r="G249" s="3"/>
      <x:c r="H249" s="3"/>
      <x:c r="I249" s="3"/>
      <x:c r="J249" s="3"/>
      <x:c r="K249" s="3"/>
      <x:c r="L249" s="3"/>
      <x:c r="M249" s="3"/>
    </x:row>
    <x:row r="250" ht="25" customHeight="1">
      <x:c r="A250" s="2"/>
      <x:c r="B250" s="3"/>
      <x:c r="C250" s="3"/>
      <x:c r="D250" s="3"/>
      <x:c r="E250" s="3"/>
      <x:c r="F250" s="3"/>
      <x:c r="G250" s="3"/>
      <x:c r="H250" s="3"/>
      <x:c r="I250" s="3"/>
      <x:c r="J250" s="3"/>
      <x:c r="K250" s="3"/>
      <x:c r="L250" s="3"/>
      <x:c r="M250" s="3"/>
    </x:row>
    <x:row r="251" ht="25" customHeight="1">
      <x:c r="A251" s="2"/>
      <x:c r="B251" s="3"/>
      <x:c r="C251" s="3"/>
      <x:c r="D251" s="3"/>
      <x:c r="E251" s="3"/>
      <x:c r="F251" s="3"/>
      <x:c r="G251" s="3"/>
      <x:c r="H251" s="3"/>
      <x:c r="I251" s="3"/>
      <x:c r="J251" s="3"/>
      <x:c r="K251" s="3"/>
      <x:c r="L251" s="3"/>
      <x:c r="M251" s="3"/>
    </x:row>
    <x:row r="252" ht="25" customHeight="1">
      <x:c r="A252" s="2"/>
      <x:c r="B252" s="3"/>
      <x:c r="C252" s="3"/>
      <x:c r="D252" s="3"/>
      <x:c r="E252" s="3"/>
      <x:c r="F252" s="3"/>
      <x:c r="G252" s="3"/>
      <x:c r="H252" s="3"/>
      <x:c r="I252" s="3"/>
      <x:c r="J252" s="3"/>
      <x:c r="K252" s="3"/>
      <x:c r="L252" s="3"/>
      <x:c r="M252" s="3"/>
    </x:row>
    <x:row r="253" ht="25" customHeight="1">
      <x:c r="A253" s="2"/>
      <x:c r="B253" s="3"/>
      <x:c r="C253" s="3"/>
      <x:c r="D253" s="3"/>
      <x:c r="E253" s="3"/>
      <x:c r="F253" s="3"/>
      <x:c r="G253" s="3"/>
      <x:c r="H253" s="3"/>
      <x:c r="I253" s="3"/>
      <x:c r="J253" s="3"/>
      <x:c r="K253" s="3"/>
      <x:c r="L253" s="3"/>
      <x:c r="M253" s="3"/>
    </x:row>
    <x:row r="254" ht="25" customHeight="1">
      <x:c r="A254" s="2"/>
      <x:c r="B254" s="3"/>
      <x:c r="C254" s="3"/>
      <x:c r="D254" s="3"/>
      <x:c r="E254" s="3"/>
      <x:c r="F254" s="3"/>
      <x:c r="G254" s="3"/>
      <x:c r="H254" s="3"/>
      <x:c r="I254" s="3"/>
      <x:c r="J254" s="3"/>
      <x:c r="K254" s="3"/>
      <x:c r="L254" s="3"/>
      <x:c r="M254" s="3"/>
    </x:row>
    <x:row r="255" ht="25" customHeight="1">
      <x:c r="A255" s="2"/>
      <x:c r="B255" s="3"/>
      <x:c r="C255" s="3"/>
      <x:c r="D255" s="3"/>
      <x:c r="E255" s="3"/>
      <x:c r="F255" s="3"/>
      <x:c r="G255" s="3"/>
      <x:c r="H255" s="3"/>
      <x:c r="I255" s="3"/>
      <x:c r="J255" s="3"/>
      <x:c r="K255" s="3"/>
      <x:c r="L255" s="3"/>
      <x:c r="M255" s="3"/>
    </x:row>
    <x:row r="256" ht="25" customHeight="1">
      <x:c r="A256" s="2"/>
      <x:c r="B256" s="3"/>
      <x:c r="C256" s="3"/>
      <x:c r="D256" s="3"/>
      <x:c r="E256" s="3"/>
      <x:c r="F256" s="3"/>
      <x:c r="G256" s="3"/>
      <x:c r="H256" s="3"/>
      <x:c r="I256" s="3"/>
      <x:c r="J256" s="3"/>
      <x:c r="K256" s="3"/>
      <x:c r="L256" s="3"/>
      <x:c r="M256" s="3"/>
    </x:row>
    <x:row r="257" ht="25" customHeight="1">
      <x:c r="A257" s="2"/>
      <x:c r="B257" s="3"/>
      <x:c r="C257" s="3"/>
      <x:c r="D257" s="3"/>
      <x:c r="E257" s="3"/>
      <x:c r="F257" s="3"/>
      <x:c r="G257" s="3"/>
      <x:c r="H257" s="3"/>
      <x:c r="I257" s="3"/>
      <x:c r="J257" s="3"/>
      <x:c r="K257" s="3"/>
      <x:c r="L257" s="3"/>
      <x:c r="M257" s="3"/>
    </x:row>
    <x:row r="258" ht="25" customHeight="1">
      <x:c r="A258" s="2"/>
      <x:c r="B258" s="3"/>
      <x:c r="C258" s="3"/>
      <x:c r="D258" s="3"/>
      <x:c r="E258" s="3"/>
      <x:c r="F258" s="3"/>
      <x:c r="G258" s="3"/>
      <x:c r="H258" s="3"/>
      <x:c r="I258" s="3"/>
      <x:c r="J258" s="3"/>
      <x:c r="K258" s="3"/>
      <x:c r="L258" s="3"/>
      <x:c r="M258" s="3"/>
    </x:row>
    <x:row r="259" ht="25" customHeight="1">
      <x:c r="A259" s="2"/>
      <x:c r="B259" s="3"/>
      <x:c r="C259" s="3"/>
      <x:c r="D259" s="3"/>
      <x:c r="E259" s="3"/>
      <x:c r="F259" s="3"/>
      <x:c r="G259" s="3"/>
      <x:c r="H259" s="3"/>
      <x:c r="I259" s="3"/>
      <x:c r="J259" s="3"/>
      <x:c r="K259" s="3"/>
      <x:c r="L259" s="3"/>
      <x:c r="M259" s="3"/>
    </x:row>
    <x:row r="260" ht="25" customHeight="1">
      <x:c r="A260" s="2"/>
      <x:c r="B260" s="3"/>
      <x:c r="C260" s="3"/>
      <x:c r="D260" s="3"/>
      <x:c r="E260" s="3"/>
      <x:c r="F260" s="3"/>
      <x:c r="G260" s="3"/>
      <x:c r="H260" s="3"/>
      <x:c r="I260" s="3"/>
      <x:c r="J260" s="3"/>
      <x:c r="K260" s="3"/>
      <x:c r="L260" s="3"/>
      <x:c r="M260" s="3"/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EB732E"/>
  </x:sheetPr>
  <x:sheetViews>
    <x:sheetView showGridLines="0" workbookViewId="0"/>
  </x:sheetViews>
  <x:sheetFormatPr defaultRowHeight="15"/>
  <x:cols>
    <x:col min="1" max="1" width="25" hidden="0" customWidth="1"/>
    <x:col min="2" max="2" width="11.600000381469727" hidden="0" customWidth="1"/>
    <x:col min="3" max="3" width="11.600000381469727" hidden="0" customWidth="1"/>
    <x:col min="4" max="4" width="11.600000381469727" hidden="0" customWidth="1"/>
    <x:col min="5" max="5" width="11.600000381469727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5" customHeight="1">
      <x:c r="A2" s="4" t="str">
        <x:v>سناریوی معادل کارمزد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این ارقام درآمد کل شرکت نیست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25" customHeight="1">
      <x:c r="A5" s="2"/>
      <x:c r="B5" s="3"/>
      <x:c r="C5" s="3"/>
      <x:c r="D5" s="3"/>
      <x:c r="E5" s="3"/>
      <x:c r="F5" s="3"/>
      <x:c r="G5" s="3"/>
      <x:c r="H5" s="3"/>
      <x:c r="I5" s="3"/>
    </x:row>
    <x:row r="6" ht="34" customHeight="1">
      <x:c r="A6" s="12" t="str">
        <x:v>مرجع</x:v>
      </x:c>
      <x:c r="B6" s="12" t="str">
        <x:v>کارمزد؛ میلیارد تومان</x:v>
      </x:c>
      <x:c r="C6" s="12" t="str">
        <x:v>میلیون تراکنش</x:v>
      </x:c>
      <x:c r="D6" s="12" t="str">
        <x:v>مبلغ؛ همت</x:v>
      </x:c>
      <x:c r="E6" s="12" t="str">
        <x:v>تومان به هر تراکنش</x:v>
      </x:c>
      <x:c r="F6" s="12" t="str">
        <x:v>میلیارد تومان به همت</x:v>
      </x:c>
      <x:c r="G6" s="3"/>
      <x:c r="H6" s="3"/>
      <x:c r="I6" s="3"/>
    </x:row>
    <x:row r="7" ht="25" customHeight="1">
      <x:c r="A7" s="2" t="str">
        <x:v>آسان پرداخت پرشین</x:v>
      </x:c>
      <x:c r="B7" s="20" t="n">
        <x:f>IF(NOT(ISNUMBER('داده‌ها'!C75)),"n.a.",'داده‌ها'!C75/'داده‌ها'!$K$5)</x:f>
        <x:v>98.0987</x:v>
      </x:c>
      <x:c r="C7" s="20" t="n">
        <x:f>'بازار'!H48/'داده‌ها'!$K$8</x:f>
        <x:v>231.332790003</x:v>
      </x:c>
      <x:c r="D7" s="20" t="n">
        <x:f>'بازار'!I48/'داده‌ها'!$K$6</x:f>
        <x:v>217.80715854135</x:v>
      </x:c>
      <x:c r="E7" s="18" t="n">
        <x:f>IF(OR(COUNT(B7:C7)&lt;2,C7&lt;=0),"n.a.",B7*'داده‌ها'!$K$9/(C7*'داده‌ها'!$K$8))</x:f>
        <x:v>424.05877696252145</x:v>
      </x:c>
      <x:c r="F7" s="18" t="n">
        <x:f>IF(OR(COUNT(B7,D7)&lt;2,D7&lt;=0),"n.a.",B7/D7)</x:f>
        <x:v>0.45039245108822384</x:v>
      </x:c>
      <x:c r="G7" s="3"/>
      <x:c r="H7" s="3"/>
      <x:c r="I7" s="3"/>
    </x:row>
    <x:row r="8" ht="25" customHeight="1">
      <x:c r="A8" s="2" t="str">
        <x:v>به پرداخت ملت</x:v>
      </x:c>
      <x:c r="B8" s="20" t="n">
        <x:f>IF(NOT(ISNUMBER('داده‌ها'!C76)),"n.a.",'داده‌ها'!C76/'داده‌ها'!$K$5)</x:f>
        <x:v>492.4671</x:v>
      </x:c>
      <x:c r="C8" s="20" t="n">
        <x:f>'بازار'!H27/'داده‌ها'!$K$8</x:f>
        <x:v>1052.3281406462997</x:v>
      </x:c>
      <x:c r="D8" s="20" t="n">
        <x:f>'بازار'!I27/'داده‌ها'!$K$6</x:f>
        <x:v>1157.1840447657</x:v>
      </x:c>
      <x:c r="E8" s="18" t="n">
        <x:f>IF(OR(COUNT(B8:C8)&lt;2,C8&lt;=0),"n.a.",B8*'داده‌ها'!$K$9/(C8*'داده‌ها'!$K$8))</x:f>
        <x:v>467.978647513451</x:v>
      </x:c>
      <x:c r="F8" s="18" t="n">
        <x:f>IF(OR(COUNT(B8,D8)&lt;2,D8&lt;=0),"n.a.",B8/D8)</x:f>
        <x:v>0.42557370387846294</x:v>
      </x:c>
      <x:c r="G8" s="3"/>
      <x:c r="H8" s="3"/>
      <x:c r="I8" s="3"/>
    </x:row>
    <x:row r="9" ht="25" customHeight="1">
      <x:c r="A9" s="2" t="str">
        <x:v>پرداخت الکترونیک پاسارگاد</x:v>
      </x:c>
      <x:c r="B9" s="20" t="n">
        <x:f>IF(NOT(ISNUMBER('داده‌ها'!C77)),"n.a.",'داده‌ها'!C77/'داده‌ها'!$K$5)</x:f>
        <x:v>112.5948</x:v>
      </x:c>
      <x:c r="C9" s="20" t="n">
        <x:f>'بازار'!H51/'داده‌ها'!$K$8</x:f>
        <x:v>210.5600496762</x:v>
      </x:c>
      <x:c r="D9" s="20" t="n">
        <x:f>'بازار'!I51/'داده‌ها'!$K$6</x:f>
        <x:v>228.0516670208</x:v>
      </x:c>
      <x:c r="E9" s="18" t="n">
        <x:f>IF(OR(COUNT(B9:C9)&lt;2,C9&lt;=0),"n.a.",B9*'داده‌ها'!$K$9/(C9*'داده‌ها'!$K$8))</x:f>
        <x:v>534.7396154833202</x:v>
      </x:c>
      <x:c r="F9" s="18" t="n">
        <x:f>IF(OR(COUNT(B9,D9)&lt;2,D9&lt;=0),"n.a.",B9/D9)</x:f>
        <x:v>0.49372495922044946</x:v>
      </x:c>
      <x:c r="G9" s="3"/>
      <x:c r="H9" s="3"/>
      <x:c r="I9" s="3"/>
    </x:row>
    <x:row r="10" ht="25" customHeight="1">
      <x:c r="A10" s="2"/>
      <x:c r="B10" s="18"/>
      <x:c r="C10" s="18"/>
      <x:c r="D10" s="18"/>
      <x:c r="E10" s="18"/>
      <x:c r="F10" s="18"/>
      <x:c r="G10" s="3"/>
      <x:c r="H10" s="3"/>
      <x:c r="I10" s="3"/>
    </x:row>
    <x:row r="11" ht="25" customHeight="1">
      <x:c r="A11" s="2"/>
      <x:c r="B11" s="18"/>
      <x:c r="C11" s="18"/>
      <x:c r="D11" s="18"/>
      <x:c r="E11" s="18"/>
      <x:c r="F11" s="18"/>
      <x:c r="G11" s="3"/>
      <x:c r="H11" s="3"/>
      <x:c r="I11" s="3"/>
    </x:row>
    <x:row r="12" ht="25" customHeight="1">
      <x:c r="A12" s="2" t="str">
        <x:v>کمینه ضریب</x:v>
      </x:c>
      <x:c r="B12" s="18"/>
      <x:c r="C12" s="18"/>
      <x:c r="D12" s="18"/>
      <x:c r="E12" s="18" t="n">
        <x:f>IF(COUNT(E7:E9)&lt;3,"n.a.",MIN(E7:E9))</x:f>
        <x:v>424.05877696252145</x:v>
      </x:c>
      <x:c r="F12" s="18" t="n">
        <x:f>IF(COUNT(F7:F9)&lt;3,"n.a.",MIN(F7:F9))</x:f>
        <x:v>0.42557370387846294</x:v>
      </x:c>
      <x:c r="G12" s="3"/>
      <x:c r="H12" s="3"/>
      <x:c r="I12" s="3"/>
    </x:row>
    <x:row r="13" ht="25" customHeight="1">
      <x:c r="A13" s="2" t="str">
        <x:v>بیشینه ضریب</x:v>
      </x:c>
      <x:c r="B13" s="18"/>
      <x:c r="C13" s="18"/>
      <x:c r="D13" s="18"/>
      <x:c r="E13" s="18" t="n">
        <x:f>IF(COUNT(E7:E9)&lt;3,"n.a.",MAX(E7:E9))</x:f>
        <x:v>534.7396154833202</x:v>
      </x:c>
      <x:c r="F13" s="18" t="n">
        <x:f>IF(COUNT(F7:F9)&lt;3,"n.a.",MAX(F7:F9))</x:f>
        <x:v>0.49372495922044946</x:v>
      </x:c>
      <x:c r="G13" s="3"/>
      <x:c r="H13" s="3"/>
      <x:c r="I13" s="3"/>
    </x:row>
    <x:row r="14" ht="25" customHeight="1">
      <x:c r="A14" s="2"/>
      <x:c r="B14" s="3"/>
      <x:c r="C14" s="3"/>
      <x:c r="D14" s="3"/>
      <x:c r="E14" s="3"/>
      <x:c r="F14" s="3"/>
      <x:c r="G14" s="3"/>
      <x:c r="H14" s="3"/>
      <x:c r="I14" s="3"/>
    </x:row>
    <x:row r="15" ht="25" customHeight="1">
      <x:c r="A15" s="2"/>
      <x:c r="B15" s="3"/>
      <x:c r="C15" s="3"/>
      <x:c r="D15" s="3"/>
      <x:c r="E15" s="3"/>
      <x:c r="F15" s="3"/>
      <x:c r="G15" s="3"/>
      <x:c r="H15" s="3"/>
      <x:c r="I15" s="3"/>
    </x:row>
    <x:row r="16" ht="25" customHeight="1">
      <x:c r="A16" s="2" t="str">
        <x:v>واحد بازه‌ها: میلیارد تومان</x:v>
      </x:c>
      <x:c r="B16" s="3"/>
      <x:c r="C16" s="3"/>
      <x:c r="D16" s="3"/>
      <x:c r="E16" s="3"/>
      <x:c r="F16" s="3"/>
      <x:c r="G16" s="3"/>
      <x:c r="H16" s="3"/>
      <x:c r="I16" s="3"/>
    </x:row>
    <x:row r="17" ht="34" customHeight="1">
      <x:c r="A17" s="12" t="str">
        <x:v>شرکت</x:v>
      </x:c>
      <x:c r="B17" s="12" t="str">
        <x:v>میلیون تراکنش</x:v>
      </x:c>
      <x:c r="C17" s="12" t="str">
        <x:v>مبلغ؛ همت</x:v>
      </x:c>
      <x:c r="D17" s="12" t="str">
        <x:v>تعدادی؛ کمینه</x:v>
      </x:c>
      <x:c r="E17" s="12" t="str">
        <x:v>تعدادی؛ بیشینه</x:v>
      </x:c>
      <x:c r="F17" s="12" t="str">
        <x:v>مبلغی؛ کمینه</x:v>
      </x:c>
      <x:c r="G17" s="12" t="str">
        <x:v>مبلغی؛ بیشینه</x:v>
      </x:c>
      <x:c r="H17" s="3"/>
      <x:c r="I17" s="3"/>
    </x:row>
    <x:row r="18" ht="25" customHeight="1">
      <x:c r="A18" s="2" t="str">
        <x:v>پرداخت نوین آرین</x:v>
      </x:c>
      <x:c r="B18" s="36" t="n">
        <x:f>'بازار'!H36/'داده‌ها'!$K$8</x:f>
        <x:v>537.7307098233</x:v>
      </x:c>
      <x:c r="C18" s="36" t="n">
        <x:f>'بازار'!I36/'داده‌ها'!$K$6</x:f>
        <x:v>412.4528196509</x:v>
      </x:c>
      <x:c r="D18" s="34" t="n">
        <x:f>B18*'داده‌ها'!$K$8*$E$12/'داده‌ها'!$K$9</x:f>
        <x:v>228.02942714285712</x:v>
      </x:c>
      <x:c r="E18" s="34" t="n">
        <x:f>B18*'داده‌ها'!$K$8*$E$13/'داده‌ها'!$K$9</x:f>
        <x:v>287.5459130044843</x:v>
      </x:c>
      <x:c r="F18" s="34" t="n">
        <x:f>C18*$F$12</x:f>
        <x:v>175.5290741339492</x:v>
      </x:c>
      <x:c r="G18" s="34" t="n">
        <x:f>C18*$F$13</x:f>
        <x:v>203.6382515625</x:v>
      </x:c>
      <x:c r="H18" s="3"/>
      <x:c r="I18" s="3"/>
    </x:row>
    <x:row r="19" ht="25" customHeight="1">
      <x:c r="A19" s="2" t="str">
        <x:v>امیدپی</x:v>
      </x:c>
      <x:c r="B19" s="36" t="n">
        <x:f>'بازار'!H39/'داده‌ها'!$K$8</x:f>
        <x:v>369.6603562701</x:v>
      </x:c>
      <x:c r="C19" s="36" t="n">
        <x:f>'بازار'!I39/'داده‌ها'!$K$6</x:f>
        <x:v>42.759687566400004</x:v>
      </x:c>
      <x:c r="D19" s="34" t="n">
        <x:f>B19*'داده‌ها'!$K$8*$E$12/'داده‌ها'!$K$9</x:f>
        <x:v>156.75771857142857</x:v>
      </x:c>
      <x:c r="E19" s="34" t="n">
        <x:f>B19*'داده‌ها'!$K$8*$E$13/'داده‌ها'!$K$9</x:f>
        <x:v>197.67203677130044</x:v>
      </x:c>
      <x:c r="F19" s="34" t="n">
        <x:f>C19*$F$12</x:f>
        <x:v>18.197398614318708</x:v>
      </x:c>
      <x:c r="G19" s="34" t="n">
        <x:f>C19*$F$13</x:f>
        <x:v>21.111525</x:v>
      </x:c>
      <x:c r="H19" s="3"/>
      <x:c r="I19" s="3"/>
    </x:row>
    <x:row r="20" ht="25" customHeight="1">
      <x:c r="A20" s="2" t="str">
        <x:v>پرداخت الکترونیک سداد</x:v>
      </x:c>
      <x:c r="B20" s="36" t="n">
        <x:f>'بازار'!H42/'داده‌ها'!$K$8</x:f>
        <x:v>303.5652734121</x:v>
      </x:c>
      <x:c r="C20" s="36" t="n">
        <x:f>'بازار'!I42/'داده‌ها'!$K$6</x:f>
        <x:v>481.04648512200004</x:v>
      </x:c>
      <x:c r="D20" s="34" t="n">
        <x:f>B20*'داده‌ها'!$K$8*$E$12/'داده‌ها'!$K$9</x:f>
        <x:v>128.72951857142857</x:v>
      </x:c>
      <x:c r="E20" s="34" t="n">
        <x:f>B20*'داده‌ها'!$K$8*$E$13/'داده‌ها'!$K$9</x:f>
        <x:v>162.32837757847534</x:v>
      </x:c>
      <x:c r="F20" s="34" t="n">
        <x:f>C20*$F$12</x:f>
        <x:v>204.72073441108546</x:v>
      </x:c>
      <x:c r="G20" s="34" t="n">
        <x:f>C20*$F$13</x:f>
        <x:v>237.50465625</x:v>
      </x:c>
      <x:c r="H20" s="3"/>
      <x:c r="I20" s="3"/>
    </x:row>
    <x:row r="21" ht="25" customHeight="1">
      <x:c r="A21" s="2" t="str">
        <x:v>پرداخت الکترونیک سپهر</x:v>
      </x:c>
      <x:c r="B21" s="36" t="n">
        <x:f>'بازار'!H54/'داده‌ها'!$K$8</x:f>
        <x:v>172.31932316549998</x:v>
      </x:c>
      <x:c r="C21" s="36" t="n">
        <x:f>'بازار'!I54/'داده‌ها'!$K$6</x:f>
        <x:v>204.44475617685</x:v>
      </x:c>
      <x:c r="D21" s="34" t="n">
        <x:f>B21*'داده‌ها'!$K$8*$E$12/'داده‌ها'!$K$9</x:f>
        <x:v>73.07352142857141</x:v>
      </x:c>
      <x:c r="E21" s="34" t="n">
        <x:f>B21*'داده‌ها'!$K$8*$E$13/'داده‌ها'!$K$9</x:f>
        <x:v>92.14596860986546</x:v>
      </x:c>
      <x:c r="F21" s="34" t="n">
        <x:f>C21*$F$12</x:f>
        <x:v>87.00631212471131</x:v>
      </x:c>
      <x:c r="G21" s="34" t="n">
        <x:f>C21*$F$13</x:f>
        <x:v>100.93947890625</x:v>
      </x:c>
      <x:c r="H21" s="3"/>
      <x:c r="I21" s="3"/>
    </x:row>
    <x:row r="22" ht="25" customHeight="1">
      <x:c r="A22" s="2" t="str">
        <x:v>فن آوا کارت</x:v>
      </x:c>
      <x:c r="B22" s="36" t="n">
        <x:f>'بازار'!H57/'داده‌ها'!$K$8</x:f>
        <x:v>80.25831489899998</x:v>
      </x:c>
      <x:c r="C22" s="36" t="n">
        <x:f>'بازار'!I57/'داده‌ها'!$K$6</x:f>
        <x:v>76.6111068898</x:v>
      </x:c>
      <x:c r="D22" s="34" t="n">
        <x:f>B22*'داده‌ها'!$K$8*$E$12/'داده‌ها'!$K$9</x:f>
        <x:v>34.03424285714285</x:v>
      </x:c>
      <x:c r="E22" s="34" t="n">
        <x:f>B22*'داده‌ها'!$K$8*$E$13/'داده‌ها'!$K$9</x:f>
        <x:v>42.91730044843048</x:v>
      </x:c>
      <x:c r="F22" s="34" t="n">
        <x:f>C22*$F$12</x:f>
        <x:v>32.603672517321016</x:v>
      </x:c>
      <x:c r="G22" s="34" t="n">
        <x:f>C22*$F$13</x:f>
        <x:v>37.824815625</x:v>
      </x:c>
      <x:c r="H22" s="3"/>
      <x:c r="I22" s="3"/>
    </x:row>
    <x:row r="23" ht="25" customHeight="1">
      <x:c r="A23" s="2" t="str">
        <x:v>الکترونیک کارت دماوند</x:v>
      </x:c>
      <x:c r="B23" s="36" t="n">
        <x:f>'بازار'!H60/'داده‌ها'!$K$8</x:f>
        <x:v>10.8584778981</x:v>
      </x:c>
      <x:c r="C23" s="36" t="n">
        <x:f>'بازار'!I60/'داده‌ها'!$K$6</x:f>
        <x:v>7.572028006550001</x:v>
      </x:c>
      <x:c r="D23" s="34" t="n">
        <x:f>B23*'داده‌ها'!$K$8*$E$12/'داده‌ها'!$K$9</x:f>
        <x:v>4.604632857142857</x:v>
      </x:c>
      <x:c r="E23" s="34" t="n">
        <x:f>B23*'داده‌ها'!$K$8*$E$13/'داده‌ها'!$K$9</x:f>
        <x:v>5.806458295964124</x:v>
      </x:c>
      <x:c r="F23" s="34" t="n">
        <x:f>C23*$F$12</x:f>
        <x:v>3.2224560046189383</x:v>
      </x:c>
      <x:c r="G23" s="34" t="n">
        <x:f>C23*$F$13</x:f>
        <x:v>3.7384992187500004</x:v>
      </x:c>
      <x:c r="H23" s="3"/>
      <x:c r="I23" s="3"/>
    </x:row>
    <x:row r="24" ht="25" customHeight="1">
      <x:c r="A24" s="2"/>
      <x:c r="B24" s="3"/>
      <x:c r="C24" s="3"/>
      <x:c r="D24" s="3"/>
      <x:c r="E24" s="3"/>
      <x:c r="F24" s="3"/>
      <x:c r="G24" s="3"/>
      <x:c r="H24" s="3"/>
      <x:c r="I24" s="3"/>
    </x:row>
    <x:row r="25" ht="25" customHeight="1">
      <x:c r="A25" s="2"/>
      <x:c r="B25" s="3"/>
      <x:c r="C25" s="3"/>
      <x:c r="D25" s="3"/>
      <x:c r="E25" s="3"/>
      <x:c r="F25" s="3"/>
      <x:c r="G25" s="3"/>
      <x:c r="H25" s="3"/>
      <x:c r="I25" s="3"/>
    </x:row>
    <x:row r="26" ht="25" customHeight="1">
      <x:c r="A26" s="2" t="str">
        <x:v>دو سناریو با هم جمع نمی‌شوند.</x:v>
      </x:c>
      <x:c r="B26" s="3"/>
      <x:c r="C26" s="3"/>
      <x:c r="D26" s="3"/>
      <x:c r="E26" s="3"/>
      <x:c r="F26" s="3"/>
      <x:c r="G26" s="3"/>
      <x:c r="H26" s="3"/>
      <x:c r="I26" s="3"/>
    </x:row>
    <x:row r="27" ht="25" customHeight="1">
      <x:c r="A27" s="2" t="str">
        <x:v>بازه‌ها فاصله اطمینان آماری نیستند.</x:v>
      </x:c>
      <x:c r="B27" s="3"/>
      <x:c r="C27" s="3"/>
      <x:c r="D27" s="3"/>
      <x:c r="E27" s="3"/>
      <x:c r="F27" s="3"/>
      <x:c r="G27" s="3"/>
      <x:c r="H27" s="3"/>
      <x:c r="I27" s="3"/>
    </x:row>
    <x:row r="28" ht="25" customHeight="1">
      <x:c r="A28" s="2"/>
      <x:c r="B28" s="3"/>
      <x:c r="C28" s="3"/>
      <x:c r="D28" s="3"/>
      <x:c r="E28" s="3"/>
      <x:c r="F28" s="3"/>
      <x:c r="G28" s="3"/>
      <x:c r="H28" s="3"/>
      <x:c r="I28" s="3"/>
    </x:row>
    <x:row r="29" ht="25" customHeight="1">
      <x:c r="A29" s="2"/>
      <x:c r="B29" s="3"/>
      <x:c r="C29" s="3"/>
      <x:c r="D29" s="3"/>
      <x:c r="E29" s="3"/>
      <x:c r="F29" s="3"/>
      <x:c r="G29" s="3"/>
      <x:c r="H29" s="3"/>
      <x:c r="I29" s="3"/>
    </x:row>
    <x:row r="30" ht="34" customHeight="1">
      <x:c r="A30" s="12" t="str">
        <x:v>مرجع حذف‌شده</x:v>
      </x:c>
      <x:c r="B30" s="12" t="str">
        <x:v>کارمزد مشاهده‌شده</x:v>
      </x:c>
      <x:c r="C30" s="12" t="str">
        <x:v>بازسازی با دو مرجع</x:v>
      </x:c>
      <x:c r="D30" s="12" t="str">
        <x:v>اختلاف نسبی</x:v>
      </x:c>
      <x:c r="E30" s="3"/>
      <x:c r="F30" s="3"/>
      <x:c r="G30" s="3"/>
      <x:c r="H30" s="3"/>
      <x:c r="I30" s="3"/>
    </x:row>
    <x:row r="31" ht="25" customHeight="1">
      <x:c r="A31" s="2" t="str">
        <x:v>آسان پرداخت پرشین</x:v>
      </x:c>
      <x:c r="B31" s="18" t="n">
        <x:f>B7</x:f>
        <x:v>98.0987</x:v>
      </x:c>
      <x:c r="C31" s="18" t="n">
        <x:f>(SUM($B$7:$B$9)-B7)/(SUM($C$7:$C$9)-C7)*C7</x:f>
        <x:v>110.83376859813086</x:v>
      </x:c>
      <x:c r="D31" s="19" t="n">
        <x:f>C31/B31-1</x:f>
        <x:v>0.12981893336130712</x:v>
      </x:c>
      <x:c r="E31" s="3"/>
      <x:c r="F31" s="3"/>
      <x:c r="G31" s="3"/>
      <x:c r="H31" s="3"/>
      <x:c r="I31" s="3"/>
    </x:row>
    <x:row r="32" ht="25" customHeight="1">
      <x:c r="A32" s="2" t="str">
        <x:v>به پرداخت ملت</x:v>
      </x:c>
      <x:c r="B32" s="18" t="n">
        <x:f>B8</x:f>
        <x:v>492.4671</x:v>
      </x:c>
      <x:c r="C32" s="18" t="n">
        <x:f>(SUM($B$7:$B$9)-B8)/(SUM($C$7:$C$9)-C8)*C8</x:f>
        <x:v>501.74766185897425</x:v>
      </x:c>
      <x:c r="D32" s="19" t="n">
        <x:f>C32/B32-1</x:f>
        <x:v>0.018845039311203182</x:v>
      </x:c>
      <x:c r="E32" s="3"/>
      <x:c r="F32" s="3"/>
      <x:c r="G32" s="3"/>
      <x:c r="H32" s="3"/>
      <x:c r="I32" s="3"/>
    </x:row>
    <x:row r="33" ht="25" customHeight="1">
      <x:c r="A33" s="2" t="str">
        <x:v>پرداخت الکترونیک پاسارگاد</x:v>
      </x:c>
      <x:c r="B33" s="18" t="n">
        <x:f>B9</x:f>
        <x:v>112.5948</x:v>
      </x:c>
      <x:c r="C33" s="18" t="n">
        <x:f>(SUM($B$7:$B$9)-B9)/(SUM($C$7:$C$9)-C9)*C9</x:f>
        <x:v>96.87103596910632</x:v>
      </x:c>
      <x:c r="D33" s="19" t="n">
        <x:f>C33/B33-1</x:f>
        <x:v>-0.13964911373254973</x:v>
      </x:c>
      <x:c r="E33" s="3"/>
      <x:c r="F33" s="3"/>
      <x:c r="G33" s="3"/>
      <x:c r="H33" s="3"/>
      <x:c r="I33" s="3"/>
    </x:row>
    <x:row r="34" ht="25" customHeight="1">
      <x:c r="A34" s="2"/>
      <x:c r="B34" s="3"/>
      <x:c r="C34" s="3"/>
      <x:c r="D34" s="3"/>
      <x:c r="E34" s="3"/>
      <x:c r="F34" s="3"/>
      <x:c r="G34" s="3"/>
      <x:c r="H34" s="3"/>
      <x:c r="I34" s="3"/>
    </x:row>
    <x:row r="35" ht="25" customHeight="1">
      <x:c r="A35" s="2"/>
      <x:c r="B35" s="3"/>
      <x:c r="C35" s="3"/>
      <x:c r="D35" s="3"/>
      <x:c r="E35" s="3"/>
      <x:c r="F35" s="3"/>
      <x:c r="G35" s="3"/>
      <x:c r="H35" s="3"/>
      <x:c r="I35" s="3"/>
    </x:row>
    <x:row r="36" ht="25" customHeight="1">
      <x:c r="A36" s="2"/>
      <x:c r="B36" s="3"/>
      <x:c r="C36" s="3"/>
      <x:c r="D36" s="3"/>
      <x:c r="E36" s="3"/>
      <x:c r="F36" s="3"/>
      <x:c r="G36" s="3"/>
      <x:c r="H36" s="3"/>
      <x:c r="I36" s="3"/>
    </x:row>
    <x:row r="37" ht="25" customHeight="1">
      <x:c r="A37" s="2"/>
      <x:c r="B37" s="3"/>
      <x:c r="C37" s="3"/>
      <x:c r="D37" s="3"/>
      <x:c r="E37" s="3"/>
      <x:c r="F37" s="3"/>
      <x:c r="G37" s="3"/>
      <x:c r="H37" s="3"/>
      <x:c r="I37" s="3"/>
    </x:row>
    <x:row r="38" ht="25" customHeight="1">
      <x:c r="A38" s="2"/>
      <x:c r="B38" s="3"/>
      <x:c r="C38" s="3"/>
      <x:c r="D38" s="3"/>
      <x:c r="E38" s="3"/>
      <x:c r="F38" s="3"/>
      <x:c r="G38" s="3"/>
      <x:c r="H38" s="3"/>
      <x:c r="I38" s="3"/>
    </x:row>
    <x:row r="39" ht="25" customHeight="1">
      <x:c r="A39" s="2"/>
      <x:c r="B39" s="3"/>
      <x:c r="C39" s="3"/>
      <x:c r="D39" s="3"/>
      <x:c r="E39" s="3"/>
      <x:c r="F39" s="3"/>
      <x:c r="G39" s="3"/>
      <x:c r="H39" s="3"/>
      <x:c r="I39" s="3"/>
    </x:row>
    <x:row r="40" ht="25" customHeight="1">
      <x:c r="A40" s="2"/>
      <x:c r="B40" s="3"/>
      <x:c r="C40" s="3"/>
      <x:c r="D40" s="3"/>
      <x:c r="E40" s="3"/>
      <x:c r="F40" s="3"/>
      <x:c r="G40" s="3"/>
      <x:c r="H40" s="3"/>
      <x:c r="I40" s="3"/>
    </x:row>
    <x:row r="41" ht="25" customHeight="1">
      <x:c r="A41" s="2"/>
      <x:c r="B41" s="3"/>
      <x:c r="C41" s="3"/>
      <x:c r="D41" s="3"/>
      <x:c r="E41" s="3"/>
      <x:c r="F41" s="3"/>
      <x:c r="G41" s="3"/>
      <x:c r="H41" s="3"/>
      <x:c r="I41" s="3"/>
    </x:row>
    <x:row r="42" ht="25" customHeight="1">
      <x:c r="A42" s="2"/>
      <x:c r="B42" s="3"/>
      <x:c r="C42" s="3"/>
      <x:c r="D42" s="3"/>
      <x:c r="E42" s="3"/>
      <x:c r="F42" s="3"/>
      <x:c r="G42" s="3"/>
      <x:c r="H42" s="3"/>
      <x:c r="I42" s="3"/>
    </x:row>
    <x:row r="43" ht="25" customHeight="1">
      <x:c r="A43" s="2"/>
      <x:c r="B43" s="3"/>
      <x:c r="C43" s="3"/>
      <x:c r="D43" s="3"/>
      <x:c r="E43" s="3"/>
      <x:c r="F43" s="3"/>
      <x:c r="G43" s="3"/>
      <x:c r="H43" s="3"/>
      <x:c r="I43" s="3"/>
    </x:row>
    <x:row r="44" ht="25" customHeight="1">
      <x:c r="A44" s="2"/>
      <x:c r="B44" s="3"/>
      <x:c r="C44" s="3"/>
      <x:c r="D44" s="3"/>
      <x:c r="E44" s="3"/>
      <x:c r="F44" s="3"/>
      <x:c r="G44" s="3"/>
      <x:c r="H44" s="3"/>
      <x:c r="I44" s="3"/>
    </x:row>
    <x:row r="45" ht="25" customHeight="1">
      <x:c r="A45" s="2"/>
      <x:c r="B45" s="3"/>
      <x:c r="C45" s="3"/>
      <x:c r="D45" s="3"/>
      <x:c r="E45" s="3"/>
      <x:c r="F45" s="3"/>
      <x:c r="G45" s="3"/>
      <x:c r="H45" s="3"/>
      <x:c r="I45" s="3"/>
    </x:row>
    <x:row r="46" ht="25" customHeight="1">
      <x:c r="A46" s="2"/>
      <x:c r="B46" s="3"/>
      <x:c r="C46" s="3"/>
      <x:c r="D46" s="3"/>
      <x:c r="E46" s="3"/>
      <x:c r="F46" s="3"/>
      <x:c r="G46" s="3"/>
      <x:c r="H46" s="3"/>
      <x:c r="I46" s="3"/>
    </x:row>
    <x:row r="47" ht="25" customHeight="1">
      <x:c r="A47" s="2"/>
      <x:c r="B47" s="3"/>
      <x:c r="C47" s="3"/>
      <x:c r="D47" s="3"/>
      <x:c r="E47" s="3"/>
      <x:c r="F47" s="3"/>
      <x:c r="G47" s="3"/>
      <x:c r="H47" s="3"/>
      <x:c r="I47" s="3"/>
    </x:row>
    <x:row r="48" ht="25" customHeight="1">
      <x:c r="A48" s="2"/>
      <x:c r="B48" s="3"/>
      <x:c r="C48" s="3"/>
      <x:c r="D48" s="3"/>
      <x:c r="E48" s="3"/>
      <x:c r="F48" s="3"/>
      <x:c r="G48" s="3"/>
      <x:c r="H48" s="3"/>
      <x:c r="I48" s="3"/>
    </x:row>
    <x:row r="49" ht="25" customHeight="1">
      <x:c r="A49" s="2"/>
      <x:c r="B49" s="3"/>
      <x:c r="C49" s="3"/>
      <x:c r="D49" s="3"/>
      <x:c r="E49" s="3"/>
      <x:c r="F49" s="3"/>
      <x:c r="G49" s="3"/>
      <x:c r="H49" s="3"/>
      <x:c r="I49" s="3"/>
    </x:row>
    <x:row r="50" ht="25" customHeight="1">
      <x:c r="A50" s="2"/>
      <x:c r="B50" s="3"/>
      <x:c r="C50" s="3"/>
      <x:c r="D50" s="3"/>
      <x:c r="E50" s="3"/>
      <x:c r="F50" s="3"/>
      <x:c r="G50" s="3"/>
      <x:c r="H50" s="3"/>
      <x:c r="I50" s="3"/>
    </x:row>
    <x:row r="51" ht="25" customHeight="1">
      <x:c r="A51" s="2"/>
      <x:c r="B51" s="3"/>
      <x:c r="C51" s="3"/>
      <x:c r="D51" s="3"/>
      <x:c r="E51" s="3"/>
      <x:c r="F51" s="3"/>
      <x:c r="G51" s="3"/>
      <x:c r="H51" s="3"/>
      <x:c r="I51" s="3"/>
    </x:row>
    <x:row r="52" ht="25" customHeight="1">
      <x:c r="A52" s="2"/>
      <x:c r="B52" s="3"/>
      <x:c r="C52" s="3"/>
      <x:c r="D52" s="3"/>
      <x:c r="E52" s="3"/>
      <x:c r="F52" s="3"/>
      <x:c r="G52" s="3"/>
      <x:c r="H52" s="3"/>
      <x:c r="I52" s="3"/>
    </x:row>
    <x:row r="53" ht="25" customHeight="1">
      <x:c r="A53" s="2"/>
      <x:c r="B53" s="3"/>
      <x:c r="C53" s="3"/>
      <x:c r="D53" s="3"/>
      <x:c r="E53" s="3"/>
      <x:c r="F53" s="3"/>
      <x:c r="G53" s="3"/>
      <x:c r="H53" s="3"/>
      <x:c r="I53" s="3"/>
    </x:row>
    <x:row r="54" ht="25" customHeight="1">
      <x:c r="A54" s="2"/>
      <x:c r="B54" s="3"/>
      <x:c r="C54" s="3"/>
      <x:c r="D54" s="3"/>
      <x:c r="E54" s="3"/>
      <x:c r="F54" s="3"/>
      <x:c r="G54" s="3"/>
      <x:c r="H54" s="3"/>
      <x:c r="I54" s="3"/>
    </x:row>
    <x:row r="55" ht="25" customHeight="1">
      <x:c r="A55" s="2"/>
      <x:c r="B55" s="3"/>
      <x:c r="C55" s="3"/>
      <x:c r="D55" s="3"/>
      <x:c r="E55" s="3"/>
      <x:c r="F55" s="3"/>
      <x:c r="G55" s="3"/>
      <x:c r="H55" s="3"/>
      <x:c r="I55" s="3"/>
    </x:row>
    <x:row r="56" ht="25" customHeight="1">
      <x:c r="A56" s="2"/>
      <x:c r="B56" s="3"/>
      <x:c r="C56" s="3"/>
      <x:c r="D56" s="3"/>
      <x:c r="E56" s="3"/>
      <x:c r="F56" s="3"/>
      <x:c r="G56" s="3"/>
      <x:c r="H56" s="3"/>
      <x:c r="I56" s="3"/>
    </x:row>
    <x:row r="57" ht="25" customHeight="1">
      <x:c r="A57" s="2"/>
      <x:c r="B57" s="3"/>
      <x:c r="C57" s="3"/>
      <x:c r="D57" s="3"/>
      <x:c r="E57" s="3"/>
      <x:c r="F57" s="3"/>
      <x:c r="G57" s="3"/>
      <x:c r="H57" s="3"/>
      <x:c r="I57" s="3"/>
    </x:row>
    <x:row r="58" ht="25" customHeight="1">
      <x:c r="A58" s="2"/>
      <x:c r="B58" s="3"/>
      <x:c r="C58" s="3"/>
      <x:c r="D58" s="3"/>
      <x:c r="E58" s="3"/>
      <x:c r="F58" s="3"/>
      <x:c r="G58" s="3"/>
      <x:c r="H58" s="3"/>
      <x:c r="I58" s="3"/>
    </x:row>
    <x:row r="59" ht="25" customHeight="1">
      <x:c r="A59" s="2"/>
      <x:c r="B59" s="3"/>
      <x:c r="C59" s="3"/>
      <x:c r="D59" s="3"/>
      <x:c r="E59" s="3"/>
      <x:c r="F59" s="3"/>
      <x:c r="G59" s="3"/>
      <x:c r="H59" s="3"/>
      <x:c r="I59" s="3"/>
    </x:row>
    <x:row r="60" ht="25" customHeight="1">
      <x:c r="A60" s="2"/>
      <x:c r="B60" s="3"/>
      <x:c r="C60" s="3"/>
      <x:c r="D60" s="3"/>
      <x:c r="E60" s="3"/>
      <x:c r="F60" s="3"/>
      <x:c r="G60" s="3"/>
      <x:c r="H60" s="3"/>
      <x:c r="I60" s="3"/>
    </x:row>
    <x:row r="61" ht="25" customHeight="1">
      <x:c r="A61" s="2"/>
      <x:c r="B61" s="3"/>
      <x:c r="C61" s="3"/>
      <x:c r="D61" s="3"/>
      <x:c r="E61" s="3"/>
      <x:c r="F61" s="3"/>
      <x:c r="G61" s="3"/>
      <x:c r="H61" s="3"/>
      <x:c r="I61" s="3"/>
    </x:row>
    <x:row r="62" ht="25" customHeight="1">
      <x:c r="A62" s="2"/>
      <x:c r="B62" s="3"/>
      <x:c r="C62" s="3"/>
      <x:c r="D62" s="3"/>
      <x:c r="E62" s="3"/>
      <x:c r="F62" s="3"/>
      <x:c r="G62" s="3"/>
      <x:c r="H62" s="3"/>
      <x:c r="I62" s="3"/>
    </x:row>
    <x:row r="63" ht="25" customHeight="1">
      <x:c r="A63" s="2"/>
      <x:c r="B63" s="3"/>
      <x:c r="C63" s="3"/>
      <x:c r="D63" s="3"/>
      <x:c r="E63" s="3"/>
      <x:c r="F63" s="3"/>
      <x:c r="G63" s="3"/>
      <x:c r="H63" s="3"/>
      <x:c r="I63" s="3"/>
    </x:row>
    <x:row r="64" ht="25" customHeight="1">
      <x:c r="A64" s="2"/>
      <x:c r="B64" s="3"/>
      <x:c r="C64" s="3"/>
      <x:c r="D64" s="3"/>
      <x:c r="E64" s="3"/>
      <x:c r="F64" s="3"/>
      <x:c r="G64" s="3"/>
      <x:c r="H64" s="3"/>
      <x:c r="I64" s="3"/>
    </x:row>
    <x:row r="65" ht="25" customHeight="1">
      <x:c r="A65" s="2"/>
      <x:c r="B65" s="3"/>
      <x:c r="C65" s="3"/>
      <x:c r="D65" s="3"/>
      <x:c r="E65" s="3"/>
      <x:c r="F65" s="3"/>
      <x:c r="G65" s="3"/>
      <x:c r="H65" s="3"/>
      <x:c r="I65" s="3"/>
    </x:row>
    <x:row r="66" ht="25" customHeight="1">
      <x:c r="A66" s="2"/>
      <x:c r="B66" s="3"/>
      <x:c r="C66" s="3"/>
      <x:c r="D66" s="3"/>
      <x:c r="E66" s="3"/>
      <x:c r="F66" s="3"/>
      <x:c r="G66" s="3"/>
      <x:c r="H66" s="3"/>
      <x:c r="I66" s="3"/>
    </x:row>
    <x:row r="67" ht="25" customHeight="1">
      <x:c r="A67" s="2"/>
      <x:c r="B67" s="3"/>
      <x:c r="C67" s="3"/>
      <x:c r="D67" s="3"/>
      <x:c r="E67" s="3"/>
      <x:c r="F67" s="3"/>
      <x:c r="G67" s="3"/>
      <x:c r="H67" s="3"/>
      <x:c r="I67" s="3"/>
    </x:row>
    <x:row r="68" ht="25" customHeight="1">
      <x:c r="A68" s="2"/>
      <x:c r="B68" s="3"/>
      <x:c r="C68" s="3"/>
      <x:c r="D68" s="3"/>
      <x:c r="E68" s="3"/>
      <x:c r="F68" s="3"/>
      <x:c r="G68" s="3"/>
      <x:c r="H68" s="3"/>
      <x:c r="I68" s="3"/>
    </x:row>
    <x:row r="69" ht="25" customHeight="1">
      <x:c r="A69" s="2"/>
      <x:c r="B69" s="3"/>
      <x:c r="C69" s="3"/>
      <x:c r="D69" s="3"/>
      <x:c r="E69" s="3"/>
      <x:c r="F69" s="3"/>
      <x:c r="G69" s="3"/>
      <x:c r="H69" s="3"/>
      <x:c r="I69" s="3"/>
    </x:row>
    <x:row r="70" ht="25" customHeight="1">
      <x:c r="A70" s="2"/>
      <x:c r="B70" s="3"/>
      <x:c r="C70" s="3"/>
      <x:c r="D70" s="3"/>
      <x:c r="E70" s="3"/>
      <x:c r="F70" s="3"/>
      <x:c r="G70" s="3"/>
      <x:c r="H70" s="3"/>
      <x:c r="I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</x:row>
    <x:row r="74" ht="25" customHeight="1">
      <x:c r="A74" s="2"/>
      <x:c r="B74" s="3"/>
      <x:c r="C74" s="3"/>
      <x:c r="D74" s="3"/>
      <x:c r="E74" s="3"/>
      <x:c r="F74" s="3"/>
      <x:c r="G74" s="3"/>
      <x:c r="H74" s="3"/>
      <x:c r="I74" s="3"/>
    </x:row>
    <x:row r="75" ht="25" customHeight="1">
      <x:c r="A75" s="2"/>
      <x:c r="B75" s="3"/>
      <x:c r="C75" s="3"/>
      <x:c r="D75" s="3"/>
      <x:c r="E75" s="3"/>
      <x:c r="F75" s="3"/>
      <x:c r="G75" s="3"/>
      <x:c r="H75" s="3"/>
      <x:c r="I75" s="3"/>
    </x:row>
    <x:row r="76" ht="25" customHeight="1">
      <x:c r="A76" s="2"/>
      <x:c r="B76" s="3"/>
      <x:c r="C76" s="3"/>
      <x:c r="D76" s="3"/>
      <x:c r="E76" s="3"/>
      <x:c r="F76" s="3"/>
      <x:c r="G76" s="3"/>
      <x:c r="H76" s="3"/>
      <x:c r="I76" s="3"/>
    </x:row>
    <x:row r="77" ht="25" customHeight="1">
      <x:c r="A77" s="2"/>
      <x:c r="B77" s="3"/>
      <x:c r="C77" s="3"/>
      <x:c r="D77" s="3"/>
      <x:c r="E77" s="3"/>
      <x:c r="F77" s="3"/>
      <x:c r="G77" s="3"/>
      <x:c r="H77" s="3"/>
      <x:c r="I77" s="3"/>
    </x:row>
    <x:row r="78" ht="25" customHeight="1">
      <x:c r="A78" s="2"/>
      <x:c r="B78" s="3"/>
      <x:c r="C78" s="3"/>
      <x:c r="D78" s="3"/>
      <x:c r="E78" s="3"/>
      <x:c r="F78" s="3"/>
      <x:c r="G78" s="3"/>
      <x:c r="H78" s="3"/>
      <x:c r="I78" s="3"/>
    </x:row>
    <x:row r="79" ht="25" customHeight="1">
      <x:c r="A79" s="2"/>
      <x:c r="B79" s="3"/>
      <x:c r="C79" s="3"/>
      <x:c r="D79" s="3"/>
      <x:c r="E79" s="3"/>
      <x:c r="F79" s="3"/>
      <x:c r="G79" s="3"/>
      <x:c r="H79" s="3"/>
      <x:c r="I79" s="3"/>
    </x:row>
    <x:row r="80" ht="25" customHeight="1">
      <x:c r="A80" s="2"/>
      <x:c r="B80" s="3"/>
      <x:c r="C80" s="3"/>
      <x:c r="D80" s="3"/>
      <x:c r="E80" s="3"/>
      <x:c r="F80" s="3"/>
      <x:c r="G80" s="3"/>
      <x:c r="H80" s="3"/>
      <x:c r="I80" s="3"/>
    </x:row>
    <x:row r="81" ht="25" customHeight="1">
      <x:c r="A81" s="2"/>
      <x:c r="B81" s="3"/>
      <x:c r="C81" s="3"/>
      <x:c r="D81" s="3"/>
      <x:c r="E81" s="3"/>
      <x:c r="F81" s="3"/>
      <x:c r="G81" s="3"/>
      <x:c r="H81" s="3"/>
      <x:c r="I81" s="3"/>
    </x:row>
    <x:row r="82" ht="25" customHeight="1">
      <x:c r="A82" s="2"/>
      <x:c r="B82" s="3"/>
      <x:c r="C82" s="3"/>
      <x:c r="D82" s="3"/>
      <x:c r="E82" s="3"/>
      <x:c r="F82" s="3"/>
      <x:c r="G82" s="3"/>
      <x:c r="H82" s="3"/>
      <x:c r="I82" s="3"/>
    </x:row>
    <x:row r="83" ht="25" customHeight="1">
      <x:c r="A83" s="2"/>
      <x:c r="B83" s="3"/>
      <x:c r="C83" s="3"/>
      <x:c r="D83" s="3"/>
      <x:c r="E83" s="3"/>
      <x:c r="F83" s="3"/>
      <x:c r="G83" s="3"/>
      <x:c r="H83" s="3"/>
      <x:c r="I83" s="3"/>
    </x:row>
    <x:row r="84" ht="25" customHeight="1">
      <x:c r="A84" s="2"/>
      <x:c r="B84" s="3"/>
      <x:c r="C84" s="3"/>
      <x:c r="D84" s="3"/>
      <x:c r="E84" s="3"/>
      <x:c r="F84" s="3"/>
      <x:c r="G84" s="3"/>
      <x:c r="H84" s="3"/>
      <x:c r="I84" s="3"/>
    </x:row>
    <x:row r="85" ht="25" customHeight="1">
      <x:c r="A85" s="2"/>
      <x:c r="B85" s="3"/>
      <x:c r="C85" s="3"/>
      <x:c r="D85" s="3"/>
      <x:c r="E85" s="3"/>
      <x:c r="F85" s="3"/>
      <x:c r="G85" s="3"/>
      <x:c r="H85" s="3"/>
      <x:c r="I85" s="3"/>
    </x:row>
    <x:row r="86" ht="25" customHeight="1">
      <x:c r="A86" s="2"/>
      <x:c r="B86" s="3"/>
      <x:c r="C86" s="3"/>
      <x:c r="D86" s="3"/>
      <x:c r="E86" s="3"/>
      <x:c r="F86" s="3"/>
      <x:c r="G86" s="3"/>
      <x:c r="H86" s="3"/>
      <x:c r="I86" s="3"/>
    </x:row>
    <x:row r="87" ht="25" customHeight="1">
      <x:c r="A87" s="2"/>
      <x:c r="B87" s="3"/>
      <x:c r="C87" s="3"/>
      <x:c r="D87" s="3"/>
      <x:c r="E87" s="3"/>
      <x:c r="F87" s="3"/>
      <x:c r="G87" s="3"/>
      <x:c r="H87" s="3"/>
      <x:c r="I87" s="3"/>
    </x:row>
    <x:row r="88" ht="25" customHeight="1">
      <x:c r="A88" s="2"/>
      <x:c r="B88" s="3"/>
      <x:c r="C88" s="3"/>
      <x:c r="D88" s="3"/>
      <x:c r="E88" s="3"/>
      <x:c r="F88" s="3"/>
      <x:c r="G88" s="3"/>
      <x:c r="H88" s="3"/>
      <x:c r="I88" s="3"/>
    </x:row>
    <x:row r="89" ht="25" customHeight="1">
      <x:c r="A89" s="2"/>
      <x:c r="B89" s="3"/>
      <x:c r="C89" s="3"/>
      <x:c r="D89" s="3"/>
      <x:c r="E89" s="3"/>
      <x:c r="F89" s="3"/>
      <x:c r="G89" s="3"/>
      <x:c r="H89" s="3"/>
      <x:c r="I89" s="3"/>
    </x:row>
    <x:row r="90" ht="25" customHeight="1">
      <x:c r="A90" s="2"/>
      <x:c r="B90" s="3"/>
      <x:c r="C90" s="3"/>
      <x:c r="D90" s="3"/>
      <x:c r="E90" s="3"/>
      <x:c r="F90" s="3"/>
      <x:c r="G90" s="3"/>
      <x:c r="H90" s="3"/>
      <x:c r="I90" s="3"/>
    </x:row>
    <x:row r="91" ht="25" customHeight="1">
      <x:c r="A91" s="2"/>
      <x:c r="B91" s="3"/>
      <x:c r="C91" s="3"/>
      <x:c r="D91" s="3"/>
      <x:c r="E91" s="3"/>
      <x:c r="F91" s="3"/>
      <x:c r="G91" s="3"/>
      <x:c r="H91" s="3"/>
      <x:c r="I91" s="3"/>
    </x:row>
    <x:row r="92" ht="25" customHeight="1">
      <x:c r="A92" s="2"/>
      <x:c r="B92" s="3"/>
      <x:c r="C92" s="3"/>
      <x:c r="D92" s="3"/>
      <x:c r="E92" s="3"/>
      <x:c r="F92" s="3"/>
      <x:c r="G92" s="3"/>
      <x:c r="H92" s="3"/>
      <x:c r="I92" s="3"/>
    </x:row>
    <x:row r="93" ht="25" customHeight="1">
      <x:c r="A93" s="2"/>
      <x:c r="B93" s="3"/>
      <x:c r="C93" s="3"/>
      <x:c r="D93" s="3"/>
      <x:c r="E93" s="3"/>
      <x:c r="F93" s="3"/>
      <x:c r="G93" s="3"/>
      <x:c r="H93" s="3"/>
      <x:c r="I93" s="3"/>
    </x:row>
    <x:row r="94" ht="25" customHeight="1">
      <x:c r="A94" s="2"/>
      <x:c r="B94" s="3"/>
      <x:c r="C94" s="3"/>
      <x:c r="D94" s="3"/>
      <x:c r="E94" s="3"/>
      <x:c r="F94" s="3"/>
      <x:c r="G94" s="3"/>
      <x:c r="H94" s="3"/>
      <x:c r="I94" s="3"/>
    </x:row>
    <x:row r="95" ht="25" customHeight="1">
      <x:c r="A95" s="2"/>
      <x:c r="B95" s="3"/>
      <x:c r="C95" s="3"/>
      <x:c r="D95" s="3"/>
      <x:c r="E95" s="3"/>
      <x:c r="F95" s="3"/>
      <x:c r="G95" s="3"/>
      <x:c r="H95" s="3"/>
      <x:c r="I95" s="3"/>
    </x:row>
    <x:row r="96" ht="25" customHeight="1">
      <x:c r="A96" s="2"/>
      <x:c r="B96" s="3"/>
      <x:c r="C96" s="3"/>
      <x:c r="D96" s="3"/>
      <x:c r="E96" s="3"/>
      <x:c r="F96" s="3"/>
      <x:c r="G96" s="3"/>
      <x:c r="H96" s="3"/>
      <x:c r="I96" s="3"/>
    </x:row>
    <x:row r="97" ht="25" customHeight="1">
      <x:c r="A97" s="2"/>
      <x:c r="B97" s="3"/>
      <x:c r="C97" s="3"/>
      <x:c r="D97" s="3"/>
      <x:c r="E97" s="3"/>
      <x:c r="F97" s="3"/>
      <x:c r="G97" s="3"/>
      <x:c r="H97" s="3"/>
      <x:c r="I97" s="3"/>
    </x:row>
    <x:row r="98" ht="25" customHeight="1">
      <x:c r="A98" s="2"/>
      <x:c r="B98" s="3"/>
      <x:c r="C98" s="3"/>
      <x:c r="D98" s="3"/>
      <x:c r="E98" s="3"/>
      <x:c r="F98" s="3"/>
      <x:c r="G98" s="3"/>
      <x:c r="H98" s="3"/>
      <x:c r="I98" s="3"/>
    </x:row>
    <x:row r="99" ht="25" customHeight="1">
      <x:c r="A99" s="2"/>
      <x:c r="B99" s="3"/>
      <x:c r="C99" s="3"/>
      <x:c r="D99" s="3"/>
      <x:c r="E99" s="3"/>
      <x:c r="F99" s="3"/>
      <x:c r="G99" s="3"/>
      <x:c r="H99" s="3"/>
      <x:c r="I99" s="3"/>
    </x:row>
    <x:row r="100" ht="25" customHeight="1">
      <x:c r="A100" s="2"/>
      <x:c r="B100" s="3"/>
      <x:c r="C100" s="3"/>
      <x:c r="D100" s="3"/>
      <x:c r="E100" s="3"/>
      <x:c r="F100" s="3"/>
      <x:c r="G100" s="3"/>
      <x:c r="H100" s="3"/>
      <x:c r="I100" s="3"/>
    </x:row>
    <x:row r="101" ht="25" customHeight="1">
      <x:c r="A101" s="2"/>
      <x:c r="B101" s="3"/>
      <x:c r="C101" s="3"/>
      <x:c r="D101" s="3"/>
      <x:c r="E101" s="3"/>
      <x:c r="F101" s="3"/>
      <x:c r="G101" s="3"/>
      <x:c r="H101" s="3"/>
      <x:c r="I101" s="3"/>
    </x:row>
    <x:row r="102" ht="25" customHeight="1">
      <x:c r="A102" s="2"/>
      <x:c r="B102" s="3"/>
      <x:c r="C102" s="3"/>
      <x:c r="D102" s="3"/>
      <x:c r="E102" s="3"/>
      <x:c r="F102" s="3"/>
      <x:c r="G102" s="3"/>
      <x:c r="H102" s="3"/>
      <x:c r="I102" s="3"/>
    </x:row>
    <x:row r="103" ht="25" customHeight="1">
      <x:c r="A103" s="2"/>
      <x:c r="B103" s="3"/>
      <x:c r="C103" s="3"/>
      <x:c r="D103" s="3"/>
      <x:c r="E103" s="3"/>
      <x:c r="F103" s="3"/>
      <x:c r="G103" s="3"/>
      <x:c r="H103" s="3"/>
      <x:c r="I103" s="3"/>
    </x:row>
    <x:row r="104" ht="25" customHeight="1">
      <x:c r="A104" s="2"/>
      <x:c r="B104" s="3"/>
      <x:c r="C104" s="3"/>
      <x:c r="D104" s="3"/>
      <x:c r="E104" s="3"/>
      <x:c r="F104" s="3"/>
      <x:c r="G104" s="3"/>
      <x:c r="H104" s="3"/>
      <x:c r="I104" s="3"/>
    </x:row>
    <x:row r="105" ht="25" customHeight="1">
      <x:c r="A105" s="2"/>
      <x:c r="B105" s="3"/>
      <x:c r="C105" s="3"/>
      <x:c r="D105" s="3"/>
      <x:c r="E105" s="3"/>
      <x:c r="F105" s="3"/>
      <x:c r="G105" s="3"/>
      <x:c r="H105" s="3"/>
      <x:c r="I105" s="3"/>
    </x:row>
    <x:row r="106" ht="25" customHeight="1">
      <x:c r="A106" s="2"/>
      <x:c r="B106" s="3"/>
      <x:c r="C106" s="3"/>
      <x:c r="D106" s="3"/>
      <x:c r="E106" s="3"/>
      <x:c r="F106" s="3"/>
      <x:c r="G106" s="3"/>
      <x:c r="H106" s="3"/>
      <x:c r="I106" s="3"/>
    </x:row>
    <x:row r="107" ht="25" customHeight="1">
      <x:c r="A107" s="2"/>
      <x:c r="B107" s="3"/>
      <x:c r="C107" s="3"/>
      <x:c r="D107" s="3"/>
      <x:c r="E107" s="3"/>
      <x:c r="F107" s="3"/>
      <x:c r="G107" s="3"/>
      <x:c r="H107" s="3"/>
      <x:c r="I107" s="3"/>
    </x:row>
    <x:row r="108" ht="25" customHeight="1">
      <x:c r="A108" s="2"/>
      <x:c r="B108" s="3"/>
      <x:c r="C108" s="3"/>
      <x:c r="D108" s="3"/>
      <x:c r="E108" s="3"/>
      <x:c r="F108" s="3"/>
      <x:c r="G108" s="3"/>
      <x:c r="H108" s="3"/>
      <x:c r="I108" s="3"/>
    </x:row>
    <x:row r="109" ht="25" customHeight="1">
      <x:c r="A109" s="2"/>
      <x:c r="B109" s="3"/>
      <x:c r="C109" s="3"/>
      <x:c r="D109" s="3"/>
      <x:c r="E109" s="3"/>
      <x:c r="F109" s="3"/>
      <x:c r="G109" s="3"/>
      <x:c r="H109" s="3"/>
      <x:c r="I109" s="3"/>
    </x:row>
    <x:row r="110" ht="25" customHeight="1">
      <x:c r="A110" s="2"/>
      <x:c r="B110" s="3"/>
      <x:c r="C110" s="3"/>
      <x:c r="D110" s="3"/>
      <x:c r="E110" s="3"/>
      <x:c r="F110" s="3"/>
      <x:c r="G110" s="3"/>
      <x:c r="H110" s="3"/>
      <x:c r="I110" s="3"/>
    </x:row>
    <x:row r="111" ht="25" customHeight="1">
      <x:c r="A111" s="2"/>
      <x:c r="B111" s="3"/>
      <x:c r="C111" s="3"/>
      <x:c r="D111" s="3"/>
      <x:c r="E111" s="3"/>
      <x:c r="F111" s="3"/>
      <x:c r="G111" s="3"/>
      <x:c r="H111" s="3"/>
      <x:c r="I111" s="3"/>
    </x:row>
    <x:row r="112" ht="25" customHeight="1">
      <x:c r="A112" s="2"/>
      <x:c r="B112" s="3"/>
      <x:c r="C112" s="3"/>
      <x:c r="D112" s="3"/>
      <x:c r="E112" s="3"/>
      <x:c r="F112" s="3"/>
      <x:c r="G112" s="3"/>
      <x:c r="H112" s="3"/>
      <x:c r="I112" s="3"/>
    </x:row>
    <x:row r="113" ht="25" customHeight="1">
      <x:c r="A113" s="2"/>
      <x:c r="B113" s="3"/>
      <x:c r="C113" s="3"/>
      <x:c r="D113" s="3"/>
      <x:c r="E113" s="3"/>
      <x:c r="F113" s="3"/>
      <x:c r="G113" s="3"/>
      <x:c r="H113" s="3"/>
      <x:c r="I113" s="3"/>
    </x:row>
    <x:row r="114" ht="25" customHeight="1">
      <x:c r="A114" s="2"/>
      <x:c r="B114" s="3"/>
      <x:c r="C114" s="3"/>
      <x:c r="D114" s="3"/>
      <x:c r="E114" s="3"/>
      <x:c r="F114" s="3"/>
      <x:c r="G114" s="3"/>
      <x:c r="H114" s="3"/>
      <x:c r="I114" s="3"/>
    </x:row>
    <x:row r="115" ht="25" customHeight="1">
      <x:c r="A115" s="2"/>
      <x:c r="B115" s="3"/>
      <x:c r="C115" s="3"/>
      <x:c r="D115" s="3"/>
      <x:c r="E115" s="3"/>
      <x:c r="F115" s="3"/>
      <x:c r="G115" s="3"/>
      <x:c r="H115" s="3"/>
      <x:c r="I115" s="3"/>
    </x:row>
    <x:row r="116" ht="25" customHeight="1">
      <x:c r="A116" s="2"/>
      <x:c r="B116" s="3"/>
      <x:c r="C116" s="3"/>
      <x:c r="D116" s="3"/>
      <x:c r="E116" s="3"/>
      <x:c r="F116" s="3"/>
      <x:c r="G116" s="3"/>
      <x:c r="H116" s="3"/>
      <x:c r="I116" s="3"/>
    </x:row>
    <x:row r="117" ht="25" customHeight="1">
      <x:c r="A117" s="2"/>
      <x:c r="B117" s="3"/>
      <x:c r="C117" s="3"/>
      <x:c r="D117" s="3"/>
      <x:c r="E117" s="3"/>
      <x:c r="F117" s="3"/>
      <x:c r="G117" s="3"/>
      <x:c r="H117" s="3"/>
      <x:c r="I117" s="3"/>
    </x:row>
    <x:row r="118" ht="25" customHeight="1">
      <x:c r="A118" s="2"/>
      <x:c r="B118" s="3"/>
      <x:c r="C118" s="3"/>
      <x:c r="D118" s="3"/>
      <x:c r="E118" s="3"/>
      <x:c r="F118" s="3"/>
      <x:c r="G118" s="3"/>
      <x:c r="H118" s="3"/>
      <x:c r="I118" s="3"/>
    </x:row>
    <x:row r="119" ht="25" customHeight="1">
      <x:c r="A119" s="2"/>
      <x:c r="B119" s="3"/>
      <x:c r="C119" s="3"/>
      <x:c r="D119" s="3"/>
      <x:c r="E119" s="3"/>
      <x:c r="F119" s="3"/>
      <x:c r="G119" s="3"/>
      <x:c r="H119" s="3"/>
      <x:c r="I119" s="3"/>
    </x:row>
    <x:row r="120" ht="25" customHeight="1">
      <x:c r="A120" s="2"/>
      <x:c r="B120" s="3"/>
      <x:c r="C120" s="3"/>
      <x:c r="D120" s="3"/>
      <x:c r="E120" s="3"/>
      <x:c r="F120" s="3"/>
      <x:c r="G120" s="3"/>
      <x:c r="H120" s="3"/>
      <x:c r="I120" s="3"/>
    </x:row>
    <x:row r="121" ht="25" customHeight="1">
      <x:c r="A121" s="2"/>
      <x:c r="B121" s="3"/>
      <x:c r="C121" s="3"/>
      <x:c r="D121" s="3"/>
      <x:c r="E121" s="3"/>
      <x:c r="F121" s="3"/>
      <x:c r="G121" s="3"/>
      <x:c r="H121" s="3"/>
      <x:c r="I121" s="3"/>
    </x:row>
    <x:row r="122" ht="25" customHeight="1">
      <x:c r="A122" s="2"/>
      <x:c r="B122" s="3"/>
      <x:c r="C122" s="3"/>
      <x:c r="D122" s="3"/>
      <x:c r="E122" s="3"/>
      <x:c r="F122" s="3"/>
      <x:c r="G122" s="3"/>
      <x:c r="H122" s="3"/>
      <x:c r="I122" s="3"/>
    </x:row>
    <x:row r="123" ht="25" customHeight="1">
      <x:c r="A123" s="2"/>
      <x:c r="B123" s="3"/>
      <x:c r="C123" s="3"/>
      <x:c r="D123" s="3"/>
      <x:c r="E123" s="3"/>
      <x:c r="F123" s="3"/>
      <x:c r="G123" s="3"/>
      <x:c r="H123" s="3"/>
      <x:c r="I123" s="3"/>
    </x:row>
    <x:row r="124" ht="25" customHeight="1">
      <x:c r="A124" s="2"/>
      <x:c r="B124" s="3"/>
      <x:c r="C124" s="3"/>
      <x:c r="D124" s="3"/>
      <x:c r="E124" s="3"/>
      <x:c r="F124" s="3"/>
      <x:c r="G124" s="3"/>
      <x:c r="H124" s="3"/>
      <x:c r="I124" s="3"/>
    </x:row>
    <x:row r="125" ht="25" customHeight="1">
      <x:c r="A125" s="2"/>
      <x:c r="B125" s="3"/>
      <x:c r="C125" s="3"/>
      <x:c r="D125" s="3"/>
      <x:c r="E125" s="3"/>
      <x:c r="F125" s="3"/>
      <x:c r="G125" s="3"/>
      <x:c r="H125" s="3"/>
      <x:c r="I125" s="3"/>
    </x:row>
    <x:row r="126" ht="25" customHeight="1">
      <x:c r="A126" s="2"/>
      <x:c r="B126" s="3"/>
      <x:c r="C126" s="3"/>
      <x:c r="D126" s="3"/>
      <x:c r="E126" s="3"/>
      <x:c r="F126" s="3"/>
      <x:c r="G126" s="3"/>
      <x:c r="H126" s="3"/>
      <x:c r="I126" s="3"/>
    </x:row>
    <x:row r="127" ht="25" customHeight="1">
      <x:c r="A127" s="2"/>
      <x:c r="B127" s="3"/>
      <x:c r="C127" s="3"/>
      <x:c r="D127" s="3"/>
      <x:c r="E127" s="3"/>
      <x:c r="F127" s="3"/>
      <x:c r="G127" s="3"/>
      <x:c r="H127" s="3"/>
      <x:c r="I127" s="3"/>
    </x:row>
    <x:row r="128" ht="25" customHeight="1">
      <x:c r="A128" s="2"/>
      <x:c r="B128" s="3"/>
      <x:c r="C128" s="3"/>
      <x:c r="D128" s="3"/>
      <x:c r="E128" s="3"/>
      <x:c r="F128" s="3"/>
      <x:c r="G128" s="3"/>
      <x:c r="H128" s="3"/>
      <x:c r="I128" s="3"/>
    </x:row>
    <x:row r="129" ht="25" customHeight="1">
      <x:c r="A129" s="2"/>
      <x:c r="B129" s="3"/>
      <x:c r="C129" s="3"/>
      <x:c r="D129" s="3"/>
      <x:c r="E129" s="3"/>
      <x:c r="F129" s="3"/>
      <x:c r="G129" s="3"/>
      <x:c r="H129" s="3"/>
      <x:c r="I129" s="3"/>
    </x:row>
    <x:row r="130" ht="25" customHeight="1">
      <x:c r="A130" s="2"/>
      <x:c r="B130" s="3"/>
      <x:c r="C130" s="3"/>
      <x:c r="D130" s="3"/>
      <x:c r="E130" s="3"/>
      <x:c r="F130" s="3"/>
      <x:c r="G130" s="3"/>
      <x:c r="H130" s="3"/>
      <x:c r="I130" s="3"/>
    </x:row>
    <x:row r="131" ht="25" customHeight="1">
      <x:c r="A131" s="2"/>
      <x:c r="B131" s="3"/>
      <x:c r="C131" s="3"/>
      <x:c r="D131" s="3"/>
      <x:c r="E131" s="3"/>
      <x:c r="F131" s="3"/>
      <x:c r="G131" s="3"/>
      <x:c r="H131" s="3"/>
      <x:c r="I131" s="3"/>
    </x:row>
    <x:row r="132" ht="25" customHeight="1">
      <x:c r="A132" s="2"/>
      <x:c r="B132" s="3"/>
      <x:c r="C132" s="3"/>
      <x:c r="D132" s="3"/>
      <x:c r="E132" s="3"/>
      <x:c r="F132" s="3"/>
      <x:c r="G132" s="3"/>
      <x:c r="H132" s="3"/>
      <x:c r="I132" s="3"/>
    </x:row>
    <x:row r="133" ht="25" customHeight="1">
      <x:c r="A133" s="2"/>
      <x:c r="B133" s="3"/>
      <x:c r="C133" s="3"/>
      <x:c r="D133" s="3"/>
      <x:c r="E133" s="3"/>
      <x:c r="F133" s="3"/>
      <x:c r="G133" s="3"/>
      <x:c r="H133" s="3"/>
      <x:c r="I133" s="3"/>
    </x:row>
    <x:row r="134" ht="25" customHeight="1">
      <x:c r="A134" s="2"/>
      <x:c r="B134" s="3"/>
      <x:c r="C134" s="3"/>
      <x:c r="D134" s="3"/>
      <x:c r="E134" s="3"/>
      <x:c r="F134" s="3"/>
      <x:c r="G134" s="3"/>
      <x:c r="H134" s="3"/>
      <x:c r="I134" s="3"/>
    </x:row>
    <x:row r="135" ht="25" customHeight="1">
      <x:c r="A135" s="2"/>
      <x:c r="B135" s="3"/>
      <x:c r="C135" s="3"/>
      <x:c r="D135" s="3"/>
      <x:c r="E135" s="3"/>
      <x:c r="F135" s="3"/>
      <x:c r="G135" s="3"/>
      <x:c r="H135" s="3"/>
      <x:c r="I135" s="3"/>
    </x:row>
    <x:row r="136" ht="25" customHeight="1">
      <x:c r="A136" s="2"/>
      <x:c r="B136" s="3"/>
      <x:c r="C136" s="3"/>
      <x:c r="D136" s="3"/>
      <x:c r="E136" s="3"/>
      <x:c r="F136" s="3"/>
      <x:c r="G136" s="3"/>
      <x:c r="H136" s="3"/>
      <x:c r="I136" s="3"/>
    </x:row>
    <x:row r="137" ht="25" customHeight="1">
      <x:c r="A137" s="2"/>
      <x:c r="B137" s="3"/>
      <x:c r="C137" s="3"/>
      <x:c r="D137" s="3"/>
      <x:c r="E137" s="3"/>
      <x:c r="F137" s="3"/>
      <x:c r="G137" s="3"/>
      <x:c r="H137" s="3"/>
      <x:c r="I137" s="3"/>
    </x:row>
    <x:row r="138" ht="25" customHeight="1">
      <x:c r="A138" s="2"/>
      <x:c r="B138" s="3"/>
      <x:c r="C138" s="3"/>
      <x:c r="D138" s="3"/>
      <x:c r="E138" s="3"/>
      <x:c r="F138" s="3"/>
      <x:c r="G138" s="3"/>
      <x:c r="H138" s="3"/>
      <x:c r="I138" s="3"/>
    </x:row>
    <x:row r="139" ht="25" customHeight="1">
      <x:c r="A139" s="2"/>
      <x:c r="B139" s="3"/>
      <x:c r="C139" s="3"/>
      <x:c r="D139" s="3"/>
      <x:c r="E139" s="3"/>
      <x:c r="F139" s="3"/>
      <x:c r="G139" s="3"/>
      <x:c r="H139" s="3"/>
      <x:c r="I139" s="3"/>
    </x:row>
    <x:row r="140" ht="25" customHeight="1">
      <x:c r="A140" s="2"/>
      <x:c r="B140" s="3"/>
      <x:c r="C140" s="3"/>
      <x:c r="D140" s="3"/>
      <x:c r="E140" s="3"/>
      <x:c r="F140" s="3"/>
      <x:c r="G140" s="3"/>
      <x:c r="H140" s="3"/>
      <x:c r="I140" s="3"/>
    </x:row>
    <x:row r="141" ht="25" customHeight="1">
      <x:c r="A141" s="2"/>
      <x:c r="B141" s="3"/>
      <x:c r="C141" s="3"/>
      <x:c r="D141" s="3"/>
      <x:c r="E141" s="3"/>
      <x:c r="F141" s="3"/>
      <x:c r="G141" s="3"/>
      <x:c r="H141" s="3"/>
      <x:c r="I141" s="3"/>
    </x:row>
    <x:row r="142" ht="25" customHeight="1">
      <x:c r="A142" s="2"/>
      <x:c r="B142" s="3"/>
      <x:c r="C142" s="3"/>
      <x:c r="D142" s="3"/>
      <x:c r="E142" s="3"/>
      <x:c r="F142" s="3"/>
      <x:c r="G142" s="3"/>
      <x:c r="H142" s="3"/>
      <x:c r="I142" s="3"/>
    </x:row>
    <x:row r="143" ht="25" customHeight="1">
      <x:c r="A143" s="2"/>
      <x:c r="B143" s="3"/>
      <x:c r="C143" s="3"/>
      <x:c r="D143" s="3"/>
      <x:c r="E143" s="3"/>
      <x:c r="F143" s="3"/>
      <x:c r="G143" s="3"/>
      <x:c r="H143" s="3"/>
      <x:c r="I143" s="3"/>
    </x:row>
    <x:row r="144" ht="25" customHeight="1">
      <x:c r="A144" s="2"/>
      <x:c r="B144" s="3"/>
      <x:c r="C144" s="3"/>
      <x:c r="D144" s="3"/>
      <x:c r="E144" s="3"/>
      <x:c r="F144" s="3"/>
      <x:c r="G144" s="3"/>
      <x:c r="H144" s="3"/>
      <x:c r="I144" s="3"/>
    </x:row>
    <x:row r="145" ht="25" customHeight="1">
      <x:c r="A145" s="2"/>
      <x:c r="B145" s="3"/>
      <x:c r="C145" s="3"/>
      <x:c r="D145" s="3"/>
      <x:c r="E145" s="3"/>
      <x:c r="F145" s="3"/>
      <x:c r="G145" s="3"/>
      <x:c r="H145" s="3"/>
      <x:c r="I145" s="3"/>
    </x:row>
    <x:row r="146" ht="25" customHeight="1">
      <x:c r="A146" s="2"/>
      <x:c r="B146" s="3"/>
      <x:c r="C146" s="3"/>
      <x:c r="D146" s="3"/>
      <x:c r="E146" s="3"/>
      <x:c r="F146" s="3"/>
      <x:c r="G146" s="3"/>
      <x:c r="H146" s="3"/>
      <x:c r="I146" s="3"/>
    </x:row>
    <x:row r="147" ht="25" customHeight="1">
      <x:c r="A147" s="2"/>
      <x:c r="B147" s="3"/>
      <x:c r="C147" s="3"/>
      <x:c r="D147" s="3"/>
      <x:c r="E147" s="3"/>
      <x:c r="F147" s="3"/>
      <x:c r="G147" s="3"/>
      <x:c r="H147" s="3"/>
      <x:c r="I147" s="3"/>
    </x:row>
    <x:row r="148" ht="25" customHeight="1">
      <x:c r="A148" s="2"/>
      <x:c r="B148" s="3"/>
      <x:c r="C148" s="3"/>
      <x:c r="D148" s="3"/>
      <x:c r="E148" s="3"/>
      <x:c r="F148" s="3"/>
      <x:c r="G148" s="3"/>
      <x:c r="H148" s="3"/>
      <x:c r="I148" s="3"/>
    </x:row>
    <x:row r="149" ht="25" customHeight="1">
      <x:c r="A149" s="2"/>
      <x:c r="B149" s="3"/>
      <x:c r="C149" s="3"/>
      <x:c r="D149" s="3"/>
      <x:c r="E149" s="3"/>
      <x:c r="F149" s="3"/>
      <x:c r="G149" s="3"/>
      <x:c r="H149" s="3"/>
      <x:c r="I149" s="3"/>
    </x:row>
    <x:row r="150" ht="25" customHeight="1">
      <x:c r="A150" s="2"/>
      <x:c r="B150" s="3"/>
      <x:c r="C150" s="3"/>
      <x:c r="D150" s="3"/>
      <x:c r="E150" s="3"/>
      <x:c r="F150" s="3"/>
      <x:c r="G150" s="3"/>
      <x:c r="H150" s="3"/>
      <x:c r="I150" s="3"/>
    </x:row>
    <x:row r="151" ht="25" customHeight="1">
      <x:c r="A151" s="2"/>
      <x:c r="B151" s="3"/>
      <x:c r="C151" s="3"/>
      <x:c r="D151" s="3"/>
      <x:c r="E151" s="3"/>
      <x:c r="F151" s="3"/>
      <x:c r="G151" s="3"/>
      <x:c r="H151" s="3"/>
      <x:c r="I151" s="3"/>
    </x:row>
    <x:row r="152" ht="25" customHeight="1">
      <x:c r="A152" s="2"/>
      <x:c r="B152" s="3"/>
      <x:c r="C152" s="3"/>
      <x:c r="D152" s="3"/>
      <x:c r="E152" s="3"/>
      <x:c r="F152" s="3"/>
      <x:c r="G152" s="3"/>
      <x:c r="H152" s="3"/>
      <x:c r="I152" s="3"/>
    </x:row>
    <x:row r="153" ht="25" customHeight="1">
      <x:c r="A153" s="2"/>
      <x:c r="B153" s="3"/>
      <x:c r="C153" s="3"/>
      <x:c r="D153" s="3"/>
      <x:c r="E153" s="3"/>
      <x:c r="F153" s="3"/>
      <x:c r="G153" s="3"/>
      <x:c r="H153" s="3"/>
      <x:c r="I153" s="3"/>
    </x:row>
    <x:row r="154" ht="25" customHeight="1">
      <x:c r="A154" s="2"/>
      <x:c r="B154" s="3"/>
      <x:c r="C154" s="3"/>
      <x:c r="D154" s="3"/>
      <x:c r="E154" s="3"/>
      <x:c r="F154" s="3"/>
      <x:c r="G154" s="3"/>
      <x:c r="H154" s="3"/>
      <x:c r="I154" s="3"/>
    </x:row>
    <x:row r="155" ht="25" customHeight="1">
      <x:c r="A155" s="2"/>
      <x:c r="B155" s="3"/>
      <x:c r="C155" s="3"/>
      <x:c r="D155" s="3"/>
      <x:c r="E155" s="3"/>
      <x:c r="F155" s="3"/>
      <x:c r="G155" s="3"/>
      <x:c r="H155" s="3"/>
      <x:c r="I155" s="3"/>
    </x:row>
    <x:row r="156" ht="25" customHeight="1">
      <x:c r="A156" s="2"/>
      <x:c r="B156" s="3"/>
      <x:c r="C156" s="3"/>
      <x:c r="D156" s="3"/>
      <x:c r="E156" s="3"/>
      <x:c r="F156" s="3"/>
      <x:c r="G156" s="3"/>
      <x:c r="H156" s="3"/>
      <x:c r="I156" s="3"/>
    </x:row>
    <x:row r="157" ht="25" customHeight="1">
      <x:c r="A157" s="2"/>
      <x:c r="B157" s="3"/>
      <x:c r="C157" s="3"/>
      <x:c r="D157" s="3"/>
      <x:c r="E157" s="3"/>
      <x:c r="F157" s="3"/>
      <x:c r="G157" s="3"/>
      <x:c r="H157" s="3"/>
      <x:c r="I157" s="3"/>
    </x:row>
    <x:row r="158" ht="25" customHeight="1">
      <x:c r="A158" s="2"/>
      <x:c r="B158" s="3"/>
      <x:c r="C158" s="3"/>
      <x:c r="D158" s="3"/>
      <x:c r="E158" s="3"/>
      <x:c r="F158" s="3"/>
      <x:c r="G158" s="3"/>
      <x:c r="H158" s="3"/>
      <x:c r="I158" s="3"/>
    </x:row>
    <x:row r="159" ht="25" customHeight="1">
      <x:c r="A159" s="2"/>
      <x:c r="B159" s="3"/>
      <x:c r="C159" s="3"/>
      <x:c r="D159" s="3"/>
      <x:c r="E159" s="3"/>
      <x:c r="F159" s="3"/>
      <x:c r="G159" s="3"/>
      <x:c r="H159" s="3"/>
      <x:c r="I159" s="3"/>
    </x:row>
    <x:row r="160" ht="25" customHeight="1">
      <x:c r="A160" s="2"/>
      <x:c r="B160" s="3"/>
      <x:c r="C160" s="3"/>
      <x:c r="D160" s="3"/>
      <x:c r="E160" s="3"/>
      <x:c r="F160" s="3"/>
      <x:c r="G160" s="3"/>
      <x:c r="H160" s="3"/>
      <x:c r="I160" s="3"/>
    </x:row>
    <x:row r="161" ht="25" customHeight="1">
      <x:c r="A161" s="2"/>
      <x:c r="B161" s="3"/>
      <x:c r="C161" s="3"/>
      <x:c r="D161" s="3"/>
      <x:c r="E161" s="3"/>
      <x:c r="F161" s="3"/>
      <x:c r="G161" s="3"/>
      <x:c r="H161" s="3"/>
      <x:c r="I161" s="3"/>
    </x:row>
    <x:row r="162" ht="25" customHeight="1">
      <x:c r="A162" s="2"/>
      <x:c r="B162" s="3"/>
      <x:c r="C162" s="3"/>
      <x:c r="D162" s="3"/>
      <x:c r="E162" s="3"/>
      <x:c r="F162" s="3"/>
      <x:c r="G162" s="3"/>
      <x:c r="H162" s="3"/>
      <x:c r="I162" s="3"/>
    </x:row>
    <x:row r="163" ht="25" customHeight="1">
      <x:c r="A163" s="2"/>
      <x:c r="B163" s="3"/>
      <x:c r="C163" s="3"/>
      <x:c r="D163" s="3"/>
      <x:c r="E163" s="3"/>
      <x:c r="F163" s="3"/>
      <x:c r="G163" s="3"/>
      <x:c r="H163" s="3"/>
      <x:c r="I163" s="3"/>
    </x:row>
    <x:row r="164" ht="25" customHeight="1">
      <x:c r="A164" s="2"/>
      <x:c r="B164" s="3"/>
      <x:c r="C164" s="3"/>
      <x:c r="D164" s="3"/>
      <x:c r="E164" s="3"/>
      <x:c r="F164" s="3"/>
      <x:c r="G164" s="3"/>
      <x:c r="H164" s="3"/>
      <x:c r="I164" s="3"/>
    </x:row>
    <x:row r="165" ht="25" customHeight="1">
      <x:c r="A165" s="2"/>
      <x:c r="B165" s="3"/>
      <x:c r="C165" s="3"/>
      <x:c r="D165" s="3"/>
      <x:c r="E165" s="3"/>
      <x:c r="F165" s="3"/>
      <x:c r="G165" s="3"/>
      <x:c r="H165" s="3"/>
      <x:c r="I165" s="3"/>
    </x:row>
    <x:row r="166" ht="25" customHeight="1">
      <x:c r="A166" s="2"/>
      <x:c r="B166" s="3"/>
      <x:c r="C166" s="3"/>
      <x:c r="D166" s="3"/>
      <x:c r="E166" s="3"/>
      <x:c r="F166" s="3"/>
      <x:c r="G166" s="3"/>
      <x:c r="H166" s="3"/>
      <x:c r="I166" s="3"/>
    </x:row>
    <x:row r="167" ht="25" customHeight="1">
      <x:c r="A167" s="2"/>
      <x:c r="B167" s="3"/>
      <x:c r="C167" s="3"/>
      <x:c r="D167" s="3"/>
      <x:c r="E167" s="3"/>
      <x:c r="F167" s="3"/>
      <x:c r="G167" s="3"/>
      <x:c r="H167" s="3"/>
      <x:c r="I167" s="3"/>
    </x:row>
    <x:row r="168" ht="25" customHeight="1">
      <x:c r="A168" s="2"/>
      <x:c r="B168" s="3"/>
      <x:c r="C168" s="3"/>
      <x:c r="D168" s="3"/>
      <x:c r="E168" s="3"/>
      <x:c r="F168" s="3"/>
      <x:c r="G168" s="3"/>
      <x:c r="H168" s="3"/>
      <x:c r="I168" s="3"/>
    </x:row>
    <x:row r="169" ht="25" customHeight="1">
      <x:c r="A169" s="2"/>
      <x:c r="B169" s="3"/>
      <x:c r="C169" s="3"/>
      <x:c r="D169" s="3"/>
      <x:c r="E169" s="3"/>
      <x:c r="F169" s="3"/>
      <x:c r="G169" s="3"/>
      <x:c r="H169" s="3"/>
      <x:c r="I169" s="3"/>
    </x:row>
    <x:row r="170" ht="25" customHeight="1">
      <x:c r="A170" s="2"/>
      <x:c r="B170" s="3"/>
      <x:c r="C170" s="3"/>
      <x:c r="D170" s="3"/>
      <x:c r="E170" s="3"/>
      <x:c r="F170" s="3"/>
      <x:c r="G170" s="3"/>
      <x:c r="H170" s="3"/>
      <x:c r="I170" s="3"/>
    </x:row>
    <x:row r="171" ht="25" customHeight="1">
      <x:c r="A171" s="2"/>
      <x:c r="B171" s="3"/>
      <x:c r="C171" s="3"/>
      <x:c r="D171" s="3"/>
      <x:c r="E171" s="3"/>
      <x:c r="F171" s="3"/>
      <x:c r="G171" s="3"/>
      <x:c r="H171" s="3"/>
      <x:c r="I171" s="3"/>
    </x:row>
    <x:row r="172" ht="25" customHeight="1">
      <x:c r="A172" s="2"/>
      <x:c r="B172" s="3"/>
      <x:c r="C172" s="3"/>
      <x:c r="D172" s="3"/>
      <x:c r="E172" s="3"/>
      <x:c r="F172" s="3"/>
      <x:c r="G172" s="3"/>
      <x:c r="H172" s="3"/>
      <x:c r="I172" s="3"/>
    </x:row>
    <x:row r="173" ht="25" customHeight="1">
      <x:c r="A173" s="2"/>
      <x:c r="B173" s="3"/>
      <x:c r="C173" s="3"/>
      <x:c r="D173" s="3"/>
      <x:c r="E173" s="3"/>
      <x:c r="F173" s="3"/>
      <x:c r="G173" s="3"/>
      <x:c r="H173" s="3"/>
      <x:c r="I173" s="3"/>
    </x:row>
    <x:row r="174" ht="25" customHeight="1">
      <x:c r="A174" s="2"/>
      <x:c r="B174" s="3"/>
      <x:c r="C174" s="3"/>
      <x:c r="D174" s="3"/>
      <x:c r="E174" s="3"/>
      <x:c r="F174" s="3"/>
      <x:c r="G174" s="3"/>
      <x:c r="H174" s="3"/>
      <x:c r="I174" s="3"/>
    </x:row>
    <x:row r="175" ht="25" customHeight="1">
      <x:c r="A175" s="2"/>
      <x:c r="B175" s="3"/>
      <x:c r="C175" s="3"/>
      <x:c r="D175" s="3"/>
      <x:c r="E175" s="3"/>
      <x:c r="F175" s="3"/>
      <x:c r="G175" s="3"/>
      <x:c r="H175" s="3"/>
      <x:c r="I175" s="3"/>
    </x:row>
    <x:row r="176" ht="25" customHeight="1">
      <x:c r="A176" s="2"/>
      <x:c r="B176" s="3"/>
      <x:c r="C176" s="3"/>
      <x:c r="D176" s="3"/>
      <x:c r="E176" s="3"/>
      <x:c r="F176" s="3"/>
      <x:c r="G176" s="3"/>
      <x:c r="H176" s="3"/>
      <x:c r="I176" s="3"/>
    </x:row>
    <x:row r="177" ht="25" customHeight="1">
      <x:c r="A177" s="2"/>
      <x:c r="B177" s="3"/>
      <x:c r="C177" s="3"/>
      <x:c r="D177" s="3"/>
      <x:c r="E177" s="3"/>
      <x:c r="F177" s="3"/>
      <x:c r="G177" s="3"/>
      <x:c r="H177" s="3"/>
      <x:c r="I177" s="3"/>
    </x:row>
    <x:row r="178" ht="25" customHeight="1">
      <x:c r="A178" s="2"/>
      <x:c r="B178" s="3"/>
      <x:c r="C178" s="3"/>
      <x:c r="D178" s="3"/>
      <x:c r="E178" s="3"/>
      <x:c r="F178" s="3"/>
      <x:c r="G178" s="3"/>
      <x:c r="H178" s="3"/>
      <x:c r="I178" s="3"/>
    </x:row>
    <x:row r="179" ht="25" customHeight="1">
      <x:c r="A179" s="2"/>
      <x:c r="B179" s="3"/>
      <x:c r="C179" s="3"/>
      <x:c r="D179" s="3"/>
      <x:c r="E179" s="3"/>
      <x:c r="F179" s="3"/>
      <x:c r="G179" s="3"/>
      <x:c r="H179" s="3"/>
      <x:c r="I179" s="3"/>
    </x:row>
    <x:row r="180" ht="25" customHeight="1">
      <x:c r="A180" s="2"/>
      <x:c r="B180" s="3"/>
      <x:c r="C180" s="3"/>
      <x:c r="D180" s="3"/>
      <x:c r="E180" s="3"/>
      <x:c r="F180" s="3"/>
      <x:c r="G180" s="3"/>
      <x:c r="H180" s="3"/>
      <x:c r="I180" s="3"/>
    </x:row>
    <x:row r="181" ht="25" customHeight="1">
      <x:c r="A181" s="2"/>
      <x:c r="B181" s="3"/>
      <x:c r="C181" s="3"/>
      <x:c r="D181" s="3"/>
      <x:c r="E181" s="3"/>
      <x:c r="F181" s="3"/>
      <x:c r="G181" s="3"/>
      <x:c r="H181" s="3"/>
      <x:c r="I181" s="3"/>
    </x:row>
    <x:row r="182" ht="25" customHeight="1">
      <x:c r="A182" s="2"/>
      <x:c r="B182" s="3"/>
      <x:c r="C182" s="3"/>
      <x:c r="D182" s="3"/>
      <x:c r="E182" s="3"/>
      <x:c r="F182" s="3"/>
      <x:c r="G182" s="3"/>
      <x:c r="H182" s="3"/>
      <x:c r="I182" s="3"/>
    </x:row>
    <x:row r="183" ht="25" customHeight="1">
      <x:c r="A183" s="2"/>
      <x:c r="B183" s="3"/>
      <x:c r="C183" s="3"/>
      <x:c r="D183" s="3"/>
      <x:c r="E183" s="3"/>
      <x:c r="F183" s="3"/>
      <x:c r="G183" s="3"/>
      <x:c r="H183" s="3"/>
      <x:c r="I183" s="3"/>
    </x:row>
    <x:row r="184" ht="25" customHeight="1">
      <x:c r="A184" s="2"/>
      <x:c r="B184" s="3"/>
      <x:c r="C184" s="3"/>
      <x:c r="D184" s="3"/>
      <x:c r="E184" s="3"/>
      <x:c r="F184" s="3"/>
      <x:c r="G184" s="3"/>
      <x:c r="H184" s="3"/>
      <x:c r="I184" s="3"/>
    </x:row>
    <x:row r="185" ht="25" customHeight="1">
      <x:c r="A185" s="2"/>
      <x:c r="B185" s="3"/>
      <x:c r="C185" s="3"/>
      <x:c r="D185" s="3"/>
      <x:c r="E185" s="3"/>
      <x:c r="F185" s="3"/>
      <x:c r="G185" s="3"/>
      <x:c r="H185" s="3"/>
      <x:c r="I185" s="3"/>
    </x:row>
    <x:row r="186" ht="25" customHeight="1">
      <x:c r="A186" s="2"/>
      <x:c r="B186" s="3"/>
      <x:c r="C186" s="3"/>
      <x:c r="D186" s="3"/>
      <x:c r="E186" s="3"/>
      <x:c r="F186" s="3"/>
      <x:c r="G186" s="3"/>
      <x:c r="H186" s="3"/>
      <x:c r="I186" s="3"/>
    </x:row>
    <x:row r="187" ht="25" customHeight="1">
      <x:c r="A187" s="2"/>
      <x:c r="B187" s="3"/>
      <x:c r="C187" s="3"/>
      <x:c r="D187" s="3"/>
      <x:c r="E187" s="3"/>
      <x:c r="F187" s="3"/>
      <x:c r="G187" s="3"/>
      <x:c r="H187" s="3"/>
      <x:c r="I187" s="3"/>
    </x:row>
    <x:row r="188" ht="25" customHeight="1">
      <x:c r="A188" s="2"/>
      <x:c r="B188" s="3"/>
      <x:c r="C188" s="3"/>
      <x:c r="D188" s="3"/>
      <x:c r="E188" s="3"/>
      <x:c r="F188" s="3"/>
      <x:c r="G188" s="3"/>
      <x:c r="H188" s="3"/>
      <x:c r="I188" s="3"/>
    </x:row>
    <x:row r="189" ht="25" customHeight="1">
      <x:c r="A189" s="2"/>
      <x:c r="B189" s="3"/>
      <x:c r="C189" s="3"/>
      <x:c r="D189" s="3"/>
      <x:c r="E189" s="3"/>
      <x:c r="F189" s="3"/>
      <x:c r="G189" s="3"/>
      <x:c r="H189" s="3"/>
      <x:c r="I189" s="3"/>
    </x:row>
    <x:row r="190" ht="25" customHeight="1">
      <x:c r="A190" s="2"/>
      <x:c r="B190" s="3"/>
      <x:c r="C190" s="3"/>
      <x:c r="D190" s="3"/>
      <x:c r="E190" s="3"/>
      <x:c r="F190" s="3"/>
      <x:c r="G190" s="3"/>
      <x:c r="H190" s="3"/>
      <x:c r="I190" s="3"/>
    </x:row>
    <x:row r="191" ht="25" customHeight="1">
      <x:c r="A191" s="2"/>
      <x:c r="B191" s="3"/>
      <x:c r="C191" s="3"/>
      <x:c r="D191" s="3"/>
      <x:c r="E191" s="3"/>
      <x:c r="F191" s="3"/>
      <x:c r="G191" s="3"/>
      <x:c r="H191" s="3"/>
      <x:c r="I191" s="3"/>
    </x:row>
    <x:row r="192" ht="25" customHeight="1">
      <x:c r="A192" s="2"/>
      <x:c r="B192" s="3"/>
      <x:c r="C192" s="3"/>
      <x:c r="D192" s="3"/>
      <x:c r="E192" s="3"/>
      <x:c r="F192" s="3"/>
      <x:c r="G192" s="3"/>
      <x:c r="H192" s="3"/>
      <x:c r="I192" s="3"/>
    </x:row>
    <x:row r="193" ht="25" customHeight="1">
      <x:c r="A193" s="2"/>
      <x:c r="B193" s="3"/>
      <x:c r="C193" s="3"/>
      <x:c r="D193" s="3"/>
      <x:c r="E193" s="3"/>
      <x:c r="F193" s="3"/>
      <x:c r="G193" s="3"/>
      <x:c r="H193" s="3"/>
      <x:c r="I193" s="3"/>
    </x:row>
    <x:row r="194" ht="25" customHeight="1">
      <x:c r="A194" s="2"/>
      <x:c r="B194" s="3"/>
      <x:c r="C194" s="3"/>
      <x:c r="D194" s="3"/>
      <x:c r="E194" s="3"/>
      <x:c r="F194" s="3"/>
      <x:c r="G194" s="3"/>
      <x:c r="H194" s="3"/>
      <x:c r="I194" s="3"/>
    </x:row>
    <x:row r="195" ht="25" customHeight="1">
      <x:c r="A195" s="2"/>
      <x:c r="B195" s="3"/>
      <x:c r="C195" s="3"/>
      <x:c r="D195" s="3"/>
      <x:c r="E195" s="3"/>
      <x:c r="F195" s="3"/>
      <x:c r="G195" s="3"/>
      <x:c r="H195" s="3"/>
      <x:c r="I195" s="3"/>
    </x:row>
    <x:row r="196" ht="25" customHeight="1">
      <x:c r="A196" s="2"/>
      <x:c r="B196" s="3"/>
      <x:c r="C196" s="3"/>
      <x:c r="D196" s="3"/>
      <x:c r="E196" s="3"/>
      <x:c r="F196" s="3"/>
      <x:c r="G196" s="3"/>
      <x:c r="H196" s="3"/>
      <x:c r="I196" s="3"/>
    </x:row>
    <x:row r="197" ht="25" customHeight="1">
      <x:c r="A197" s="2"/>
      <x:c r="B197" s="3"/>
      <x:c r="C197" s="3"/>
      <x:c r="D197" s="3"/>
      <x:c r="E197" s="3"/>
      <x:c r="F197" s="3"/>
      <x:c r="G197" s="3"/>
      <x:c r="H197" s="3"/>
      <x:c r="I197" s="3"/>
    </x:row>
    <x:row r="198" ht="25" customHeight="1">
      <x:c r="A198" s="2"/>
      <x:c r="B198" s="3"/>
      <x:c r="C198" s="3"/>
      <x:c r="D198" s="3"/>
      <x:c r="E198" s="3"/>
      <x:c r="F198" s="3"/>
      <x:c r="G198" s="3"/>
      <x:c r="H198" s="3"/>
      <x:c r="I198" s="3"/>
    </x:row>
    <x:row r="199" ht="25" customHeight="1">
      <x:c r="A199" s="2"/>
      <x:c r="B199" s="3"/>
      <x:c r="C199" s="3"/>
      <x:c r="D199" s="3"/>
      <x:c r="E199" s="3"/>
      <x:c r="F199" s="3"/>
      <x:c r="G199" s="3"/>
      <x:c r="H199" s="3"/>
      <x:c r="I199" s="3"/>
    </x:row>
    <x:row r="200" ht="25" customHeight="1">
      <x:c r="A200" s="2"/>
      <x:c r="B200" s="3"/>
      <x:c r="C200" s="3"/>
      <x:c r="D200" s="3"/>
      <x:c r="E200" s="3"/>
      <x:c r="F200" s="3"/>
      <x:c r="G200" s="3"/>
      <x:c r="H200" s="3"/>
      <x:c r="I200" s="3"/>
    </x:row>
    <x:row r="201" ht="25" customHeight="1">
      <x:c r="A201" s="2"/>
      <x:c r="B201" s="3"/>
      <x:c r="C201" s="3"/>
      <x:c r="D201" s="3"/>
      <x:c r="E201" s="3"/>
      <x:c r="F201" s="3"/>
      <x:c r="G201" s="3"/>
      <x:c r="H201" s="3"/>
      <x:c r="I201" s="3"/>
    </x:row>
    <x:row r="202" ht="25" customHeight="1">
      <x:c r="A202" s="2"/>
      <x:c r="B202" s="3"/>
      <x:c r="C202" s="3"/>
      <x:c r="D202" s="3"/>
      <x:c r="E202" s="3"/>
      <x:c r="F202" s="3"/>
      <x:c r="G202" s="3"/>
      <x:c r="H202" s="3"/>
      <x:c r="I202" s="3"/>
    </x:row>
    <x:row r="203" ht="25" customHeight="1">
      <x:c r="A203" s="2"/>
      <x:c r="B203" s="3"/>
      <x:c r="C203" s="3"/>
      <x:c r="D203" s="3"/>
      <x:c r="E203" s="3"/>
      <x:c r="F203" s="3"/>
      <x:c r="G203" s="3"/>
      <x:c r="H203" s="3"/>
      <x:c r="I203" s="3"/>
    </x:row>
    <x:row r="204" ht="25" customHeight="1">
      <x:c r="A204" s="2"/>
      <x:c r="B204" s="3"/>
      <x:c r="C204" s="3"/>
      <x:c r="D204" s="3"/>
      <x:c r="E204" s="3"/>
      <x:c r="F204" s="3"/>
      <x:c r="G204" s="3"/>
      <x:c r="H204" s="3"/>
      <x:c r="I204" s="3"/>
    </x:row>
    <x:row r="205" ht="25" customHeight="1">
      <x:c r="A205" s="2"/>
      <x:c r="B205" s="3"/>
      <x:c r="C205" s="3"/>
      <x:c r="D205" s="3"/>
      <x:c r="E205" s="3"/>
      <x:c r="F205" s="3"/>
      <x:c r="G205" s="3"/>
      <x:c r="H205" s="3"/>
      <x:c r="I205" s="3"/>
    </x:row>
    <x:row r="206" ht="25" customHeight="1">
      <x:c r="A206" s="2"/>
      <x:c r="B206" s="3"/>
      <x:c r="C206" s="3"/>
      <x:c r="D206" s="3"/>
      <x:c r="E206" s="3"/>
      <x:c r="F206" s="3"/>
      <x:c r="G206" s="3"/>
      <x:c r="H206" s="3"/>
      <x:c r="I206" s="3"/>
    </x:row>
    <x:row r="207" ht="25" customHeight="1">
      <x:c r="A207" s="2"/>
      <x:c r="B207" s="3"/>
      <x:c r="C207" s="3"/>
      <x:c r="D207" s="3"/>
      <x:c r="E207" s="3"/>
      <x:c r="F207" s="3"/>
      <x:c r="G207" s="3"/>
      <x:c r="H207" s="3"/>
      <x:c r="I207" s="3"/>
    </x:row>
    <x:row r="208" ht="25" customHeight="1">
      <x:c r="A208" s="2"/>
      <x:c r="B208" s="3"/>
      <x:c r="C208" s="3"/>
      <x:c r="D208" s="3"/>
      <x:c r="E208" s="3"/>
      <x:c r="F208" s="3"/>
      <x:c r="G208" s="3"/>
      <x:c r="H208" s="3"/>
      <x:c r="I208" s="3"/>
    </x:row>
    <x:row r="209" ht="25" customHeight="1">
      <x:c r="A209" s="2"/>
      <x:c r="B209" s="3"/>
      <x:c r="C209" s="3"/>
      <x:c r="D209" s="3"/>
      <x:c r="E209" s="3"/>
      <x:c r="F209" s="3"/>
      <x:c r="G209" s="3"/>
      <x:c r="H209" s="3"/>
      <x:c r="I209" s="3"/>
    </x:row>
    <x:row r="210" ht="25" customHeight="1">
      <x:c r="A210" s="2"/>
      <x:c r="B210" s="3"/>
      <x:c r="C210" s="3"/>
      <x:c r="D210" s="3"/>
      <x:c r="E210" s="3"/>
      <x:c r="F210" s="3"/>
      <x:c r="G210" s="3"/>
      <x:c r="H210" s="3"/>
      <x:c r="I210" s="3"/>
    </x:row>
    <x:row r="211" ht="25" customHeight="1">
      <x:c r="A211" s="2"/>
      <x:c r="B211" s="3"/>
      <x:c r="C211" s="3"/>
      <x:c r="D211" s="3"/>
      <x:c r="E211" s="3"/>
      <x:c r="F211" s="3"/>
      <x:c r="G211" s="3"/>
      <x:c r="H211" s="3"/>
      <x:c r="I211" s="3"/>
    </x:row>
    <x:row r="212" ht="25" customHeight="1">
      <x:c r="A212" s="2"/>
      <x:c r="B212" s="3"/>
      <x:c r="C212" s="3"/>
      <x:c r="D212" s="3"/>
      <x:c r="E212" s="3"/>
      <x:c r="F212" s="3"/>
      <x:c r="G212" s="3"/>
      <x:c r="H212" s="3"/>
      <x:c r="I212" s="3"/>
    </x:row>
    <x:row r="213" ht="25" customHeight="1">
      <x:c r="A213" s="2"/>
      <x:c r="B213" s="3"/>
      <x:c r="C213" s="3"/>
      <x:c r="D213" s="3"/>
      <x:c r="E213" s="3"/>
      <x:c r="F213" s="3"/>
      <x:c r="G213" s="3"/>
      <x:c r="H213" s="3"/>
      <x:c r="I213" s="3"/>
    </x:row>
    <x:row r="214" ht="25" customHeight="1">
      <x:c r="A214" s="2"/>
      <x:c r="B214" s="3"/>
      <x:c r="C214" s="3"/>
      <x:c r="D214" s="3"/>
      <x:c r="E214" s="3"/>
      <x:c r="F214" s="3"/>
      <x:c r="G214" s="3"/>
      <x:c r="H214" s="3"/>
      <x:c r="I214" s="3"/>
    </x:row>
    <x:row r="215" ht="25" customHeight="1">
      <x:c r="A215" s="2"/>
      <x:c r="B215" s="3"/>
      <x:c r="C215" s="3"/>
      <x:c r="D215" s="3"/>
      <x:c r="E215" s="3"/>
      <x:c r="F215" s="3"/>
      <x:c r="G215" s="3"/>
      <x:c r="H215" s="3"/>
      <x:c r="I215" s="3"/>
    </x:row>
    <x:row r="216" ht="25" customHeight="1">
      <x:c r="A216" s="2"/>
      <x:c r="B216" s="3"/>
      <x:c r="C216" s="3"/>
      <x:c r="D216" s="3"/>
      <x:c r="E216" s="3"/>
      <x:c r="F216" s="3"/>
      <x:c r="G216" s="3"/>
      <x:c r="H216" s="3"/>
      <x:c r="I216" s="3"/>
    </x:row>
    <x:row r="217" ht="25" customHeight="1">
      <x:c r="A217" s="2"/>
      <x:c r="B217" s="3"/>
      <x:c r="C217" s="3"/>
      <x:c r="D217" s="3"/>
      <x:c r="E217" s="3"/>
      <x:c r="F217" s="3"/>
      <x:c r="G217" s="3"/>
      <x:c r="H217" s="3"/>
      <x:c r="I217" s="3"/>
    </x:row>
    <x:row r="218" ht="25" customHeight="1">
      <x:c r="A218" s="2"/>
      <x:c r="B218" s="3"/>
      <x:c r="C218" s="3"/>
      <x:c r="D218" s="3"/>
      <x:c r="E218" s="3"/>
      <x:c r="F218" s="3"/>
      <x:c r="G218" s="3"/>
      <x:c r="H218" s="3"/>
      <x:c r="I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</x:row>
    <x:row r="224" ht="25" customHeight="1">
      <x:c r="A224" s="2"/>
      <x:c r="B224" s="3"/>
      <x:c r="C224" s="3"/>
      <x:c r="D224" s="3"/>
      <x:c r="E224" s="3"/>
      <x:c r="F224" s="3"/>
      <x:c r="G224" s="3"/>
      <x:c r="H224" s="3"/>
      <x:c r="I224" s="3"/>
    </x:row>
    <x:row r="225" ht="25" customHeight="1">
      <x:c r="A225" s="2"/>
      <x:c r="B225" s="3"/>
      <x:c r="C225" s="3"/>
      <x:c r="D225" s="3"/>
      <x:c r="E225" s="3"/>
      <x:c r="F225" s="3"/>
      <x:c r="G225" s="3"/>
      <x:c r="H225" s="3"/>
      <x:c r="I225" s="3"/>
    </x:row>
    <x:row r="226" ht="25" customHeight="1">
      <x:c r="A226" s="2"/>
      <x:c r="B226" s="3"/>
      <x:c r="C226" s="3"/>
      <x:c r="D226" s="3"/>
      <x:c r="E226" s="3"/>
      <x:c r="F226" s="3"/>
      <x:c r="G226" s="3"/>
      <x:c r="H226" s="3"/>
      <x:c r="I226" s="3"/>
    </x:row>
    <x:row r="227" ht="25" customHeight="1">
      <x:c r="A227" s="2"/>
      <x:c r="B227" s="3"/>
      <x:c r="C227" s="3"/>
      <x:c r="D227" s="3"/>
      <x:c r="E227" s="3"/>
      <x:c r="F227" s="3"/>
      <x:c r="G227" s="3"/>
      <x:c r="H227" s="3"/>
      <x:c r="I227" s="3"/>
    </x:row>
    <x:row r="228" ht="25" customHeight="1">
      <x:c r="A228" s="2"/>
      <x:c r="B228" s="3"/>
      <x:c r="C228" s="3"/>
      <x:c r="D228" s="3"/>
      <x:c r="E228" s="3"/>
      <x:c r="F228" s="3"/>
      <x:c r="G228" s="3"/>
      <x:c r="H228" s="3"/>
      <x:c r="I228" s="3"/>
    </x:row>
    <x:row r="229" ht="25" customHeight="1">
      <x:c r="A229" s="2"/>
      <x:c r="B229" s="3"/>
      <x:c r="C229" s="3"/>
      <x:c r="D229" s="3"/>
      <x:c r="E229" s="3"/>
      <x:c r="F229" s="3"/>
      <x:c r="G229" s="3"/>
      <x:c r="H229" s="3"/>
      <x:c r="I229" s="3"/>
    </x:row>
    <x:row r="230" ht="25" customHeight="1">
      <x:c r="A230" s="2"/>
      <x:c r="B230" s="3"/>
      <x:c r="C230" s="3"/>
      <x:c r="D230" s="3"/>
      <x:c r="E230" s="3"/>
      <x:c r="F230" s="3"/>
      <x:c r="G230" s="3"/>
      <x:c r="H230" s="3"/>
      <x:c r="I230" s="3"/>
    </x:row>
    <x:row r="231" ht="25" customHeight="1">
      <x:c r="A231" s="2"/>
      <x:c r="B231" s="3"/>
      <x:c r="C231" s="3"/>
      <x:c r="D231" s="3"/>
      <x:c r="E231" s="3"/>
      <x:c r="F231" s="3"/>
      <x:c r="G231" s="3"/>
      <x:c r="H231" s="3"/>
      <x:c r="I231" s="3"/>
    </x:row>
    <x:row r="232" ht="25" customHeight="1">
      <x:c r="A232" s="2"/>
      <x:c r="B232" s="3"/>
      <x:c r="C232" s="3"/>
      <x:c r="D232" s="3"/>
      <x:c r="E232" s="3"/>
      <x:c r="F232" s="3"/>
      <x:c r="G232" s="3"/>
      <x:c r="H232" s="3"/>
      <x:c r="I232" s="3"/>
    </x:row>
    <x:row r="233" ht="25" customHeight="1">
      <x:c r="A233" s="2"/>
      <x:c r="B233" s="3"/>
      <x:c r="C233" s="3"/>
      <x:c r="D233" s="3"/>
      <x:c r="E233" s="3"/>
      <x:c r="F233" s="3"/>
      <x:c r="G233" s="3"/>
      <x:c r="H233" s="3"/>
      <x:c r="I233" s="3"/>
    </x:row>
    <x:row r="234" ht="25" customHeight="1">
      <x:c r="A234" s="2"/>
      <x:c r="B234" s="3"/>
      <x:c r="C234" s="3"/>
      <x:c r="D234" s="3"/>
      <x:c r="E234" s="3"/>
      <x:c r="F234" s="3"/>
      <x:c r="G234" s="3"/>
      <x:c r="H234" s="3"/>
      <x:c r="I234" s="3"/>
    </x:row>
    <x:row r="235" ht="25" customHeight="1">
      <x:c r="A235" s="2"/>
      <x:c r="B235" s="3"/>
      <x:c r="C235" s="3"/>
      <x:c r="D235" s="3"/>
      <x:c r="E235" s="3"/>
      <x:c r="F235" s="3"/>
      <x:c r="G235" s="3"/>
      <x:c r="H235" s="3"/>
      <x:c r="I235" s="3"/>
    </x:row>
    <x:row r="236" ht="25" customHeight="1">
      <x:c r="A236" s="2"/>
      <x:c r="B236" s="3"/>
      <x:c r="C236" s="3"/>
      <x:c r="D236" s="3"/>
      <x:c r="E236" s="3"/>
      <x:c r="F236" s="3"/>
      <x:c r="G236" s="3"/>
      <x:c r="H236" s="3"/>
      <x:c r="I236" s="3"/>
    </x:row>
    <x:row r="237" ht="25" customHeight="1">
      <x:c r="A237" s="2"/>
      <x:c r="B237" s="3"/>
      <x:c r="C237" s="3"/>
      <x:c r="D237" s="3"/>
      <x:c r="E237" s="3"/>
      <x:c r="F237" s="3"/>
      <x:c r="G237" s="3"/>
      <x:c r="H237" s="3"/>
      <x:c r="I237" s="3"/>
    </x:row>
    <x:row r="238" ht="25" customHeight="1">
      <x:c r="A238" s="2"/>
      <x:c r="B238" s="3"/>
      <x:c r="C238" s="3"/>
      <x:c r="D238" s="3"/>
      <x:c r="E238" s="3"/>
      <x:c r="F238" s="3"/>
      <x:c r="G238" s="3"/>
      <x:c r="H238" s="3"/>
      <x:c r="I238" s="3"/>
    </x:row>
    <x:row r="239" ht="25" customHeight="1">
      <x:c r="A239" s="2"/>
      <x:c r="B239" s="3"/>
      <x:c r="C239" s="3"/>
      <x:c r="D239" s="3"/>
      <x:c r="E239" s="3"/>
      <x:c r="F239" s="3"/>
      <x:c r="G239" s="3"/>
      <x:c r="H239" s="3"/>
      <x:c r="I239" s="3"/>
    </x:row>
    <x:row r="240" ht="25" customHeight="1">
      <x:c r="A240" s="2"/>
      <x:c r="B240" s="3"/>
      <x:c r="C240" s="3"/>
      <x:c r="D240" s="3"/>
      <x:c r="E240" s="3"/>
      <x:c r="F240" s="3"/>
      <x:c r="G240" s="3"/>
      <x:c r="H240" s="3"/>
      <x:c r="I240" s="3"/>
    </x:row>
    <x:row r="241" ht="25" customHeight="1">
      <x:c r="A241" s="2"/>
      <x:c r="B241" s="3"/>
      <x:c r="C241" s="3"/>
      <x:c r="D241" s="3"/>
      <x:c r="E241" s="3"/>
      <x:c r="F241" s="3"/>
      <x:c r="G241" s="3"/>
      <x:c r="H241" s="3"/>
      <x:c r="I241" s="3"/>
    </x:row>
    <x:row r="242" ht="25" customHeight="1">
      <x:c r="A242" s="2"/>
      <x:c r="B242" s="3"/>
      <x:c r="C242" s="3"/>
      <x:c r="D242" s="3"/>
      <x:c r="E242" s="3"/>
      <x:c r="F242" s="3"/>
      <x:c r="G242" s="3"/>
      <x:c r="H242" s="3"/>
      <x:c r="I242" s="3"/>
    </x:row>
    <x:row r="243" ht="25" customHeight="1">
      <x:c r="A243" s="2"/>
      <x:c r="B243" s="3"/>
      <x:c r="C243" s="3"/>
      <x:c r="D243" s="3"/>
      <x:c r="E243" s="3"/>
      <x:c r="F243" s="3"/>
      <x:c r="G243" s="3"/>
      <x:c r="H243" s="3"/>
      <x:c r="I243" s="3"/>
    </x:row>
    <x:row r="244" ht="25" customHeight="1">
      <x:c r="A244" s="2"/>
      <x:c r="B244" s="3"/>
      <x:c r="C244" s="3"/>
      <x:c r="D244" s="3"/>
      <x:c r="E244" s="3"/>
      <x:c r="F244" s="3"/>
      <x:c r="G244" s="3"/>
      <x:c r="H244" s="3"/>
      <x:c r="I244" s="3"/>
    </x:row>
    <x:row r="245" ht="25" customHeight="1">
      <x:c r="A245" s="2"/>
      <x:c r="B245" s="3"/>
      <x:c r="C245" s="3"/>
      <x:c r="D245" s="3"/>
      <x:c r="E245" s="3"/>
      <x:c r="F245" s="3"/>
      <x:c r="G245" s="3"/>
      <x:c r="H245" s="3"/>
      <x:c r="I245" s="3"/>
    </x:row>
    <x:row r="246" ht="25" customHeight="1">
      <x:c r="A246" s="2"/>
      <x:c r="B246" s="3"/>
      <x:c r="C246" s="3"/>
      <x:c r="D246" s="3"/>
      <x:c r="E246" s="3"/>
      <x:c r="F246" s="3"/>
      <x:c r="G246" s="3"/>
      <x:c r="H246" s="3"/>
      <x:c r="I246" s="3"/>
    </x:row>
    <x:row r="247" ht="25" customHeight="1">
      <x:c r="A247" s="2"/>
      <x:c r="B247" s="3"/>
      <x:c r="C247" s="3"/>
      <x:c r="D247" s="3"/>
      <x:c r="E247" s="3"/>
      <x:c r="F247" s="3"/>
      <x:c r="G247" s="3"/>
      <x:c r="H247" s="3"/>
      <x:c r="I247" s="3"/>
    </x:row>
    <x:row r="248" ht="25" customHeight="1">
      <x:c r="A248" s="2"/>
      <x:c r="B248" s="3"/>
      <x:c r="C248" s="3"/>
      <x:c r="D248" s="3"/>
      <x:c r="E248" s="3"/>
      <x:c r="F248" s="3"/>
      <x:c r="G248" s="3"/>
      <x:c r="H248" s="3"/>
      <x:c r="I248" s="3"/>
    </x:row>
    <x:row r="249" ht="25" customHeight="1">
      <x:c r="A249" s="2"/>
      <x:c r="B249" s="3"/>
      <x:c r="C249" s="3"/>
      <x:c r="D249" s="3"/>
      <x:c r="E249" s="3"/>
      <x:c r="F249" s="3"/>
      <x:c r="G249" s="3"/>
      <x:c r="H249" s="3"/>
      <x:c r="I249" s="3"/>
    </x:row>
    <x:row r="250" ht="25" customHeight="1">
      <x:c r="A250" s="2"/>
      <x:c r="B250" s="3"/>
      <x:c r="C250" s="3"/>
      <x:c r="D250" s="3"/>
      <x:c r="E250" s="3"/>
      <x:c r="F250" s="3"/>
      <x:c r="G250" s="3"/>
      <x:c r="H250" s="3"/>
      <x:c r="I250" s="3"/>
    </x:row>
    <x:row r="251" ht="25" customHeight="1">
      <x:c r="A251" s="2"/>
      <x:c r="B251" s="3"/>
      <x:c r="C251" s="3"/>
      <x:c r="D251" s="3"/>
      <x:c r="E251" s="3"/>
      <x:c r="F251" s="3"/>
      <x:c r="G251" s="3"/>
      <x:c r="H251" s="3"/>
      <x:c r="I251" s="3"/>
    </x:row>
    <x:row r="252" ht="25" customHeight="1">
      <x:c r="A252" s="2"/>
      <x:c r="B252" s="3"/>
      <x:c r="C252" s="3"/>
      <x:c r="D252" s="3"/>
      <x:c r="E252" s="3"/>
      <x:c r="F252" s="3"/>
      <x:c r="G252" s="3"/>
      <x:c r="H252" s="3"/>
      <x:c r="I252" s="3"/>
    </x:row>
    <x:row r="253" ht="25" customHeight="1">
      <x:c r="A253" s="2"/>
      <x:c r="B253" s="3"/>
      <x:c r="C253" s="3"/>
      <x:c r="D253" s="3"/>
      <x:c r="E253" s="3"/>
      <x:c r="F253" s="3"/>
      <x:c r="G253" s="3"/>
      <x:c r="H253" s="3"/>
      <x:c r="I253" s="3"/>
    </x:row>
    <x:row r="254" ht="25" customHeight="1">
      <x:c r="A254" s="2"/>
      <x:c r="B254" s="3"/>
      <x:c r="C254" s="3"/>
      <x:c r="D254" s="3"/>
      <x:c r="E254" s="3"/>
      <x:c r="F254" s="3"/>
      <x:c r="G254" s="3"/>
      <x:c r="H254" s="3"/>
      <x:c r="I254" s="3"/>
    </x:row>
    <x:row r="255" ht="25" customHeight="1">
      <x:c r="A255" s="2"/>
      <x:c r="B255" s="3"/>
      <x:c r="C255" s="3"/>
      <x:c r="D255" s="3"/>
      <x:c r="E255" s="3"/>
      <x:c r="F255" s="3"/>
      <x:c r="G255" s="3"/>
      <x:c r="H255" s="3"/>
      <x:c r="I255" s="3"/>
    </x:row>
    <x:row r="256" ht="25" customHeight="1">
      <x:c r="A256" s="2"/>
      <x:c r="B256" s="3"/>
      <x:c r="C256" s="3"/>
      <x:c r="D256" s="3"/>
      <x:c r="E256" s="3"/>
      <x:c r="F256" s="3"/>
      <x:c r="G256" s="3"/>
      <x:c r="H256" s="3"/>
      <x:c r="I256" s="3"/>
    </x:row>
    <x:row r="257" ht="25" customHeight="1">
      <x:c r="A257" s="2"/>
      <x:c r="B257" s="3"/>
      <x:c r="C257" s="3"/>
      <x:c r="D257" s="3"/>
      <x:c r="E257" s="3"/>
      <x:c r="F257" s="3"/>
      <x:c r="G257" s="3"/>
      <x:c r="H257" s="3"/>
      <x:c r="I257" s="3"/>
    </x:row>
    <x:row r="258" ht="25" customHeight="1">
      <x:c r="A258" s="2"/>
      <x:c r="B258" s="3"/>
      <x:c r="C258" s="3"/>
      <x:c r="D258" s="3"/>
      <x:c r="E258" s="3"/>
      <x:c r="F258" s="3"/>
      <x:c r="G258" s="3"/>
      <x:c r="H258" s="3"/>
      <x:c r="I258" s="3"/>
    </x:row>
    <x:row r="259" ht="25" customHeight="1">
      <x:c r="A259" s="2"/>
      <x:c r="B259" s="3"/>
      <x:c r="C259" s="3"/>
      <x:c r="D259" s="3"/>
      <x:c r="E259" s="3"/>
      <x:c r="F259" s="3"/>
      <x:c r="G259" s="3"/>
      <x:c r="H259" s="3"/>
      <x:c r="I259" s="3"/>
    </x:row>
    <x:row r="260" ht="25" customHeight="1">
      <x:c r="A260" s="2"/>
      <x:c r="B260" s="3"/>
      <x:c r="C260" s="3"/>
      <x:c r="D260" s="3"/>
      <x:c r="E260" s="3"/>
      <x:c r="F260" s="3"/>
      <x:c r="G260" s="3"/>
      <x:c r="H260" s="3"/>
      <x:c r="I260" s="3"/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Pr>
    <x:tabColor rgb="FFEB732E"/>
  </x:sheetPr>
  <x:sheetViews>
    <x:sheetView showGridLines="0" workbookViewId="0">
      <x:pane xSplit="1" ySplit="5" topLeftCell="B6" activePane="bottomRight" state="frozen"/>
    </x:sheetView>
  </x:sheetViews>
  <x:sheetFormatPr defaultRowHeight="15"/>
  <x:cols>
    <x:col min="1" max="1" width="25" hidden="0" customWidth="1"/>
    <x:col min="2" max="2" width="19.5" hidden="0" customWidth="1"/>
    <x:col min="3" max="3" width="11.600000381469727" hidden="0" customWidth="1"/>
    <x:col min="4" max="4" width="11.600000381469727" hidden="0" customWidth="1"/>
    <x:col min="5" max="5" width="11.600000381469727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6" hidden="0" customWidth="1"/>
    <x:col min="10" max="10" width="11.600000381469727" hidden="0" customWidth="1"/>
    <x:col min="11" max="11" width="11.600000381469727" hidden="0" customWidth="1"/>
    <x:col min="12" max="12" width="11.600000381469727" hidden="0" customWidth="1"/>
    <x:col min="13" max="13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ht="25" customHeight="1">
      <x:c r="A2" s="4" t="str">
        <x:v>ابزار و کیفیت عملیاتی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</x:row>
    <x:row r="3" ht="25" customHeight="1">
      <x:c r="A3" s="5" t="str">
        <x:v>سهم‌های ابزار گرد شده‌اند؛ تغییر سالانه تراکنش‌دار مسدود است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</x:row>
    <x:row r="5" ht="34" customHeight="1">
      <x:c r="A5" s="12" t="str">
        <x:v>شرکت</x:v>
      </x:c>
      <x:c r="B5" s="12" t="str">
        <x:v>خطا؛ درصد</x:v>
      </x:c>
      <x:c r="C5" s="12" t="str">
        <x:v>رتبه خطا</x:v>
      </x:c>
      <x:c r="D5" s="12" t="str">
        <x:v>تغییر ماهانه؛ واحد درصد</x:v>
      </x:c>
      <x:c r="E5" s="12" t="str">
        <x:v>اثربخشی فعال</x:v>
      </x:c>
      <x:c r="F5" s="12" t="str">
        <x:v>رتبه اثربخشی</x:v>
      </x:c>
      <x:c r="G5" s="12" t="str">
        <x:v>بی‌تراکنش؛ درصد</x:v>
      </x:c>
      <x:c r="H5" s="12" t="str">
        <x:v>رتبه بی‌تراکنش</x:v>
      </x:c>
      <x:c r="I5" s="3"/>
      <x:c r="J5" s="3"/>
      <x:c r="K5" s="3"/>
      <x:c r="L5" s="3"/>
      <x:c r="M5" s="3"/>
    </x:row>
    <x:row r="6" ht="25" customHeight="1">
      <x:c r="A6" s="2" t="str">
        <x:v>آسان پرداخت پرشین</x:v>
      </x:c>
      <x:c r="B6" s="39" t="n">
        <x:f>IF(NOT(ISNUMBER('ورودی ابزار'!E170)),"n.a.",'ورودی ابزار'!E170)</x:f>
        <x:v>0.108</x:v>
      </x:c>
      <x:c r="C6" s="40" t="n">
        <x:f>IF(COUNT($B$6:$B$17)&lt;12,"n.a.",1+COUNTIFS($B$6:$B$17,"&lt;"&amp;B6))</x:f>
        <x:v>8</x:v>
      </x:c>
      <x:c r="D6" s="39" t="n">
        <x:f>IF(OR(NOT(ISNUMBER('ورودی ابزار'!E170)),NOT(ISNUMBER('ورودی ابزار'!E452))),"n.a.",'ورودی ابزار'!E170-'ورودی ابزار'!E452)</x:f>
        <x:v>0.021000000000000005</x:v>
      </x:c>
      <x:c r="E6" s="39" t="n">
        <x:f>IF(NOT(ISNUMBER('ورودی ابزار'!E279)),"n.a.",'ورودی ابزار'!E279)</x:f>
        <x:v>0.885</x:v>
      </x:c>
      <x:c r="F6" s="40" t="n">
        <x:f>IF(COUNT($E$6:$E$17)&lt;12,"n.a.",1+COUNTIFS($E$6:$E$17,"&gt;"&amp;E6))</x:f>
        <x:v>6</x:v>
      </x:c>
      <x:c r="G6" s="39" t="n">
        <x:f>IF(NOT(ISNUMBER('ورودی ابزار'!E314)),"n.a.",'ورودی ابزار'!E314)</x:f>
        <x:v>17.64</x:v>
      </x:c>
      <x:c r="H6" s="40" t="n">
        <x:f>IF(COUNT($G$6:$G$17)&lt;12,"n.a.",1+COUNTIFS($G$6:$G$17,"&lt;"&amp;G6))</x:f>
        <x:v>6</x:v>
      </x:c>
      <x:c r="I6" s="3"/>
      <x:c r="J6" s="3"/>
      <x:c r="K6" s="3"/>
      <x:c r="L6" s="3"/>
      <x:c r="M6" s="3"/>
    </x:row>
    <x:row r="7" ht="25" customHeight="1">
      <x:c r="A7" s="2" t="str">
        <x:v>الکترونیک کارت دماوند</x:v>
      </x:c>
      <x:c r="B7" s="39" t="n">
        <x:f>IF(NOT(ISNUMBER('ورودی ابزار'!E171)),"n.a.",'ورودی ابزار'!E171)</x:f>
        <x:v>0.878</x:v>
      </x:c>
      <x:c r="C7" s="40" t="n">
        <x:f>IF(COUNT($B$6:$B$17)&lt;12,"n.a.",1+COUNTIFS($B$6:$B$17,"&lt;"&amp;B7))</x:f>
        <x:v>10</x:v>
      </x:c>
      <x:c r="D7" s="39" t="n">
        <x:f>IF(OR(NOT(ISNUMBER('ورودی ابزار'!E171)),NOT(ISNUMBER('ورودی ابزار'!E453))),"n.a.",'ورودی ابزار'!E171-'ورودی ابزار'!E453)</x:f>
        <x:v>-0.29700000000000004</x:v>
      </x:c>
      <x:c r="E7" s="39" t="n">
        <x:f>IF(NOT(ISNUMBER('ورودی ابزار'!E281)),"n.a.",'ورودی ابزار'!E281)</x:f>
        <x:v>0.329</x:v>
      </x:c>
      <x:c r="F7" s="40" t="n">
        <x:f>IF(COUNT($E$6:$E$17)&lt;12,"n.a.",1+COUNTIFS($E$6:$E$17,"&gt;"&amp;E7))</x:f>
        <x:v>11</x:v>
      </x:c>
      <x:c r="G7" s="39" t="n">
        <x:f>IF(NOT(ISNUMBER('ورودی ابزار'!E315)),"n.a.",'ورودی ابزار'!E315)</x:f>
        <x:v>41</x:v>
      </x:c>
      <x:c r="H7" s="40" t="n">
        <x:f>IF(COUNT($G$6:$G$17)&lt;12,"n.a.",1+COUNTIFS($G$6:$G$17,"&lt;"&amp;G7))</x:f>
        <x:v>11</x:v>
      </x:c>
      <x:c r="I7" s="3"/>
      <x:c r="J7" s="3"/>
      <x:c r="K7" s="3"/>
      <x:c r="L7" s="3"/>
      <x:c r="M7" s="3"/>
    </x:row>
    <x:row r="8" ht="25" customHeight="1">
      <x:c r="A8" s="2" t="str">
        <x:v>به پرداخت ملت</x:v>
      </x:c>
      <x:c r="B8" s="39" t="n">
        <x:f>IF(NOT(ISNUMBER('ورودی ابزار'!E172)),"n.a.",'ورودی ابزار'!E172)</x:f>
        <x:v>0.516</x:v>
      </x:c>
      <x:c r="C8" s="40" t="n">
        <x:f>IF(COUNT($B$6:$B$17)&lt;12,"n.a.",1+COUNTIFS($B$6:$B$17,"&lt;"&amp;B8))</x:f>
        <x:v>9</x:v>
      </x:c>
      <x:c r="D8" s="39" t="n">
        <x:f>IF(OR(NOT(ISNUMBER('ورودی ابزار'!E172)),NOT(ISNUMBER('ورودی ابزار'!E454))),"n.a.",'ورودی ابزار'!E172-'ورودی ابزار'!E454)</x:f>
        <x:v>0.08800000000000002</x:v>
      </x:c>
      <x:c r="E8" s="39" t="n">
        <x:f>IF(NOT(ISNUMBER('ورودی ابزار'!E283)),"n.a.",'ورودی ابزار'!E283)</x:f>
        <x:v>1.472</x:v>
      </x:c>
      <x:c r="F8" s="40" t="n">
        <x:f>IF(COUNT($E$6:$E$17)&lt;12,"n.a.",1+COUNTIFS($E$6:$E$17,"&gt;"&amp;E8))</x:f>
        <x:v>2</x:v>
      </x:c>
      <x:c r="G8" s="39" t="n">
        <x:f>IF(NOT(ISNUMBER('ورودی ابزار'!E316)),"n.a.",'ورودی ابزار'!E316)</x:f>
        <x:v>6.11</x:v>
      </x:c>
      <x:c r="H8" s="40" t="n">
        <x:f>IF(COUNT($G$6:$G$17)&lt;12,"n.a.",1+COUNTIFS($G$6:$G$17,"&lt;"&amp;G8))</x:f>
        <x:v>1</x:v>
      </x:c>
      <x:c r="I8" s="3"/>
      <x:c r="J8" s="3"/>
      <x:c r="K8" s="3"/>
      <x:c r="L8" s="3"/>
      <x:c r="M8" s="3"/>
    </x:row>
    <x:row r="9" ht="25" customHeight="1">
      <x:c r="A9" s="2" t="str">
        <x:v>پرداخت الکترونیک سداد</x:v>
      </x:c>
      <x:c r="B9" s="39" t="n">
        <x:f>IF(NOT(ISNUMBER('ورودی ابزار'!E173)),"n.a.",'ورودی ابزار'!E173)</x:f>
        <x:v>0.074</x:v>
      </x:c>
      <x:c r="C9" s="40" t="n">
        <x:f>IF(COUNT($B$6:$B$17)&lt;12,"n.a.",1+COUNTIFS($B$6:$B$17,"&lt;"&amp;B9))</x:f>
        <x:v>7</x:v>
      </x:c>
      <x:c r="D9" s="39" t="n">
        <x:f>IF(OR(NOT(ISNUMBER('ورودی ابزار'!E173)),NOT(ISNUMBER('ورودی ابزار'!E455))),"n.a.",'ورودی ابزار'!E173-'ورودی ابزار'!E455)</x:f>
        <x:v>0.011999999999999997</x:v>
      </x:c>
      <x:c r="E9" s="39" t="n">
        <x:f>IF(NOT(ISNUMBER('ورودی ابزار'!E285)),"n.a.",'ورودی ابزار'!E285)</x:f>
        <x:v>0.961</x:v>
      </x:c>
      <x:c r="F9" s="40" t="n">
        <x:f>IF(COUNT($E$6:$E$17)&lt;12,"n.a.",1+COUNTIFS($E$6:$E$17,"&gt;"&amp;E9))</x:f>
        <x:v>5</x:v>
      </x:c>
      <x:c r="G9" s="39" t="n">
        <x:f>IF(NOT(ISNUMBER('ورودی ابزار'!E317)),"n.a.",'ورودی ابزار'!E317)</x:f>
        <x:v>13.44</x:v>
      </x:c>
      <x:c r="H9" s="40" t="n">
        <x:f>IF(COUNT($G$6:$G$17)&lt;12,"n.a.",1+COUNTIFS($G$6:$G$17,"&lt;"&amp;G9))</x:f>
        <x:v>2</x:v>
      </x:c>
      <x:c r="I9" s="3"/>
      <x:c r="J9" s="3"/>
      <x:c r="K9" s="3"/>
      <x:c r="L9" s="3"/>
      <x:c r="M9" s="3"/>
    </x:row>
    <x:row r="10" ht="25" customHeight="1">
      <x:c r="A10" s="2" t="str">
        <x:v>پرداخت الکترونیک پاسارگاد</x:v>
      </x:c>
      <x:c r="B10" s="39" t="n">
        <x:f>IF(NOT(ISNUMBER('ورودی ابزار'!E174)),"n.a.",'ورودی ابزار'!E174)</x:f>
        <x:v>0.06</x:v>
      </x:c>
      <x:c r="C10" s="40" t="n">
        <x:f>IF(COUNT($B$6:$B$17)&lt;12,"n.a.",1+COUNTIFS($B$6:$B$17,"&lt;"&amp;B10))</x:f>
        <x:v>5</x:v>
      </x:c>
      <x:c r="D10" s="39" t="n">
        <x:f>IF(OR(NOT(ISNUMBER('ورودی ابزار'!E174)),NOT(ISNUMBER('ورودی ابزار'!E456))),"n.a.",'ورودی ابزار'!E174-'ورودی ابزار'!E456)</x:f>
        <x:v>-0.021000000000000005</x:v>
      </x:c>
      <x:c r="E10" s="39" t="n">
        <x:f>IF(NOT(ISNUMBER('ورودی ابزار'!E287)),"n.a.",'ورودی ابزار'!E287)</x:f>
        <x:v>0.517</x:v>
      </x:c>
      <x:c r="F10" s="40" t="n">
        <x:f>IF(COUNT($E$6:$E$17)&lt;12,"n.a.",1+COUNTIFS($E$6:$E$17,"&gt;"&amp;E10))</x:f>
        <x:v>10</x:v>
      </x:c>
      <x:c r="G10" s="39" t="n">
        <x:f>IF(NOT(ISNUMBER('ورودی ابزار'!E318)),"n.a.",'ورودی ابزار'!E318)</x:f>
        <x:v>16.07</x:v>
      </x:c>
      <x:c r="H10" s="40" t="n">
        <x:f>IF(COUNT($G$6:$G$17)&lt;12,"n.a.",1+COUNTIFS($G$6:$G$17,"&lt;"&amp;G10))</x:f>
        <x:v>4</x:v>
      </x:c>
      <x:c r="I10" s="3"/>
      <x:c r="J10" s="3"/>
      <x:c r="K10" s="3"/>
      <x:c r="L10" s="3"/>
      <x:c r="M10" s="3"/>
    </x:row>
    <x:row r="11" ht="25" customHeight="1">
      <x:c r="A11" s="2" t="str">
        <x:v>پرداخت الکترونیک سامان</x:v>
      </x:c>
      <x:c r="B11" s="39" t="n">
        <x:f>IF(NOT(ISNUMBER('ورودی ابزار'!E175)),"n.a.",'ورودی ابزار'!E175)</x:f>
        <x:v>0.061</x:v>
      </x:c>
      <x:c r="C11" s="40" t="n">
        <x:f>IF(COUNT($B$6:$B$17)&lt;12,"n.a.",1+COUNTIFS($B$6:$B$17,"&lt;"&amp;B11))</x:f>
        <x:v>6</x:v>
      </x:c>
      <x:c r="D11" s="39" t="n">
        <x:f>IF(OR(NOT(ISNUMBER('ورودی ابزار'!E175)),NOT(ISNUMBER('ورودی ابزار'!E457))),"n.a.",'ورودی ابزار'!E175-'ورودی ابزار'!E457)</x:f>
        <x:v>-0.006000000000000005</x:v>
      </x:c>
      <x:c r="E11" s="39" t="n">
        <x:f>IF(NOT(ISNUMBER('ورودی ابزار'!E289)),"n.a.",'ورودی ابزار'!E289)</x:f>
        <x:v>1.459</x:v>
      </x:c>
      <x:c r="F11" s="40" t="n">
        <x:f>IF(COUNT($E$6:$E$17)&lt;12,"n.a.",1+COUNTIFS($E$6:$E$17,"&gt;"&amp;E11))</x:f>
        <x:v>3</x:v>
      </x:c>
      <x:c r="G11" s="39" t="n">
        <x:f>IF(NOT(ISNUMBER('ورودی ابزار'!E319)),"n.a.",'ورودی ابزار'!E319)</x:f>
        <x:v>16.95</x:v>
      </x:c>
      <x:c r="H11" s="40" t="n">
        <x:f>IF(COUNT($G$6:$G$17)&lt;12,"n.a.",1+COUNTIFS($G$6:$G$17,"&lt;"&amp;G11))</x:f>
        <x:v>5</x:v>
      </x:c>
      <x:c r="I11" s="3"/>
      <x:c r="J11" s="3"/>
      <x:c r="K11" s="3"/>
      <x:c r="L11" s="3"/>
      <x:c r="M11" s="3"/>
    </x:row>
    <x:row r="12" ht="25" customHeight="1">
      <x:c r="A12" s="2" t="str">
        <x:v>پرداخت الکترونیک سپهر</x:v>
      </x:c>
      <x:c r="B12" s="39" t="n">
        <x:f>IF(NOT(ISNUMBER('ورودی ابزار'!E176)),"n.a.",'ورودی ابزار'!E176)</x:f>
        <x:v>2.497</x:v>
      </x:c>
      <x:c r="C12" s="40" t="n">
        <x:f>IF(COUNT($B$6:$B$17)&lt;12,"n.a.",1+COUNTIFS($B$6:$B$17,"&lt;"&amp;B12))</x:f>
        <x:v>12</x:v>
      </x:c>
      <x:c r="D12" s="39" t="n">
        <x:f>IF(OR(NOT(ISNUMBER('ورودی ابزار'!E176)),NOT(ISNUMBER('ورودی ابزار'!E458))),"n.a.",'ورودی ابزار'!E176-'ورودی ابزار'!E458)</x:f>
        <x:v>2.1159999999999997</x:v>
      </x:c>
      <x:c r="E12" s="39" t="n">
        <x:f>IF(NOT(ISNUMBER('ورودی ابزار'!E291)),"n.a.",'ورودی ابزار'!E291)</x:f>
        <x:v>0.558</x:v>
      </x:c>
      <x:c r="F12" s="40" t="n">
        <x:f>IF(COUNT($E$6:$E$17)&lt;12,"n.a.",1+COUNTIFS($E$6:$E$17,"&gt;"&amp;E12))</x:f>
        <x:v>9</x:v>
      </x:c>
      <x:c r="G12" s="39" t="n">
        <x:f>IF(NOT(ISNUMBER('ورودی ابزار'!E320)),"n.a.",'ورودی ابزار'!E320)</x:f>
        <x:v>21.65</x:v>
      </x:c>
      <x:c r="H12" s="40" t="n">
        <x:f>IF(COUNT($G$6:$G$17)&lt;12,"n.a.",1+COUNTIFS($G$6:$G$17,"&lt;"&amp;G12))</x:f>
        <x:v>10</x:v>
      </x:c>
      <x:c r="I12" s="3"/>
      <x:c r="J12" s="3"/>
      <x:c r="K12" s="3"/>
      <x:c r="L12" s="3"/>
      <x:c r="M12" s="3"/>
    </x:row>
    <x:row r="13" ht="25" customHeight="1">
      <x:c r="A13" s="2" t="str">
        <x:v>پرداخت نوین آرین</x:v>
      </x:c>
      <x:c r="B13" s="39" t="n">
        <x:f>IF(NOT(ISNUMBER('ورودی ابزار'!E177)),"n.a.",'ورودی ابزار'!E177)</x:f>
        <x:v>0.017</x:v>
      </x:c>
      <x:c r="C13" s="40" t="n">
        <x:f>IF(COUNT($B$6:$B$17)&lt;12,"n.a.",1+COUNTIFS($B$6:$B$17,"&lt;"&amp;B13))</x:f>
        <x:v>1</x:v>
      </x:c>
      <x:c r="D13" s="39" t="n">
        <x:f>IF(OR(NOT(ISNUMBER('ورودی ابزار'!E177)),NOT(ISNUMBER('ورودی ابزار'!E459))),"n.a.",'ورودی ابزار'!E177-'ورودی ابزار'!E459)</x:f>
        <x:v>-0.004</x:v>
      </x:c>
      <x:c r="E13" s="39" t="n">
        <x:f>IF(NOT(ISNUMBER('ورودی ابزار'!E293)),"n.a.",'ورودی ابزار'!E293)</x:f>
        <x:v>0.716</x:v>
      </x:c>
      <x:c r="F13" s="40" t="n">
        <x:f>IF(COUNT($E$6:$E$17)&lt;12,"n.a.",1+COUNTIFS($E$6:$E$17,"&gt;"&amp;E13))</x:f>
        <x:v>7</x:v>
      </x:c>
      <x:c r="G13" s="39" t="n">
        <x:f>IF(NOT(ISNUMBER('ورودی ابزار'!E321)),"n.a.",'ورودی ابزار'!E321)</x:f>
        <x:v>18.29</x:v>
      </x:c>
      <x:c r="H13" s="40" t="n">
        <x:f>IF(COUNT($G$6:$G$17)&lt;12,"n.a.",1+COUNTIFS($G$6:$G$17,"&lt;"&amp;G13))</x:f>
        <x:v>8</x:v>
      </x:c>
      <x:c r="I13" s="3"/>
      <x:c r="J13" s="3"/>
      <x:c r="K13" s="3"/>
      <x:c r="L13" s="3"/>
      <x:c r="M13" s="3"/>
    </x:row>
    <x:row r="14" ht="25" customHeight="1">
      <x:c r="A14" s="2" t="str">
        <x:v>تجارت الکترونیک پارسیان</x:v>
      </x:c>
      <x:c r="B14" s="39" t="n">
        <x:f>IF(NOT(ISNUMBER('ورودی ابزار'!E178)),"n.a.",'ورودی ابزار'!E178)</x:f>
        <x:v>0.025</x:v>
      </x:c>
      <x:c r="C14" s="40" t="n">
        <x:f>IF(COUNT($B$6:$B$17)&lt;12,"n.a.",1+COUNTIFS($B$6:$B$17,"&lt;"&amp;B14))</x:f>
        <x:v>3</x:v>
      </x:c>
      <x:c r="D14" s="39" t="n">
        <x:f>IF(OR(NOT(ISNUMBER('ورودی ابزار'!E178)),NOT(ISNUMBER('ورودی ابزار'!E460))),"n.a.",'ورودی ابزار'!E178-'ورودی ابزار'!E460)</x:f>
        <x:v>-0.004</x:v>
      </x:c>
      <x:c r="E14" s="39" t="n">
        <x:f>IF(NOT(ISNUMBER('ورودی ابزار'!E295)),"n.a.",'ورودی ابزار'!E295)</x:f>
        <x:v>1.437</x:v>
      </x:c>
      <x:c r="F14" s="40" t="n">
        <x:f>IF(COUNT($E$6:$E$17)&lt;12,"n.a.",1+COUNTIFS($E$6:$E$17,"&gt;"&amp;E14))</x:f>
        <x:v>4</x:v>
      </x:c>
      <x:c r="G14" s="39" t="n">
        <x:f>IF(NOT(ISNUMBER('ورودی ابزار'!E322)),"n.a.",'ورودی ابزار'!E322)</x:f>
        <x:v>13.97</x:v>
      </x:c>
      <x:c r="H14" s="40" t="n">
        <x:f>IF(COUNT($G$6:$G$17)&lt;12,"n.a.",1+COUNTIFS($G$6:$G$17,"&lt;"&amp;G14))</x:f>
        <x:v>3</x:v>
      </x:c>
      <x:c r="I14" s="3"/>
      <x:c r="J14" s="3"/>
      <x:c r="K14" s="3"/>
      <x:c r="L14" s="3"/>
      <x:c r="M14" s="3"/>
    </x:row>
    <x:row r="15" ht="25" customHeight="1">
      <x:c r="A15" s="2" t="str">
        <x:v>امیدپی</x:v>
      </x:c>
      <x:c r="B15" s="39" t="n">
        <x:f>IF(NOT(ISNUMBER('ورودی ابزار'!E179)),"n.a.",'ورودی ابزار'!E179)</x:f>
        <x:v>0.021</x:v>
      </x:c>
      <x:c r="C15" s="40" t="n">
        <x:f>IF(COUNT($B$6:$B$17)&lt;12,"n.a.",1+COUNTIFS($B$6:$B$17,"&lt;"&amp;B15))</x:f>
        <x:v>2</x:v>
      </x:c>
      <x:c r="D15" s="39" t="n">
        <x:f>IF(OR(NOT(ISNUMBER('ورودی ابزار'!E179)),NOT(ISNUMBER('ورودی ابزار'!E461))),"n.a.",'ورودی ابزار'!E179-'ورودی ابزار'!E461)</x:f>
        <x:v>0.0010000000000000009</x:v>
      </x:c>
      <x:c r="E15" s="39" t="n">
        <x:f>IF(NOT(ISNUMBER('ورودی ابزار'!E297)),"n.a.",'ورودی ابزار'!E297)</x:f>
        <x:v>3.541</x:v>
      </x:c>
      <x:c r="F15" s="40" t="n">
        <x:f>IF(COUNT($E$6:$E$17)&lt;12,"n.a.",1+COUNTIFS($E$6:$E$17,"&gt;"&amp;E15))</x:f>
        <x:v>1</x:v>
      </x:c>
      <x:c r="G15" s="39" t="n">
        <x:f>IF(NOT(ISNUMBER('ورودی ابزار'!E323)),"n.a.",'ورودی ابزار'!E323)</x:f>
        <x:v>19.39</x:v>
      </x:c>
      <x:c r="H15" s="40" t="n">
        <x:f>IF(COUNT($G$6:$G$17)&lt;12,"n.a.",1+COUNTIFS($G$6:$G$17,"&lt;"&amp;G15))</x:f>
        <x:v>9</x:v>
      </x:c>
      <x:c r="I15" s="3"/>
      <x:c r="J15" s="3"/>
      <x:c r="K15" s="3"/>
      <x:c r="L15" s="3"/>
      <x:c r="M15" s="3"/>
    </x:row>
    <x:row r="16" ht="25" customHeight="1">
      <x:c r="A16" s="2" t="str">
        <x:v>فن آوا کارت</x:v>
      </x:c>
      <x:c r="B16" s="39" t="n">
        <x:f>IF(NOT(ISNUMBER('ورودی ابزار'!E180)),"n.a.",'ورودی ابزار'!E180)</x:f>
        <x:v>2.162</x:v>
      </x:c>
      <x:c r="C16" s="40" t="n">
        <x:f>IF(COUNT($B$6:$B$17)&lt;12,"n.a.",1+COUNTIFS($B$6:$B$17,"&lt;"&amp;B16))</x:f>
        <x:v>11</x:v>
      </x:c>
      <x:c r="D16" s="39" t="n">
        <x:f>IF(OR(NOT(ISNUMBER('ورودی ابزار'!E180)),NOT(ISNUMBER('ورودی ابزار'!E462))),"n.a.",'ورودی ابزار'!E180-'ورودی ابزار'!E462)</x:f>
        <x:v>-0.5640000000000001</x:v>
      </x:c>
      <x:c r="E16" s="39" t="n">
        <x:f>IF(NOT(ISNUMBER('ورودی ابزار'!E299)),"n.a.",'ورودی ابزار'!E299)</x:f>
        <x:v>0.238</x:v>
      </x:c>
      <x:c r="F16" s="40" t="n">
        <x:f>IF(COUNT($E$6:$E$17)&lt;12,"n.a.",1+COUNTIFS($E$6:$E$17,"&gt;"&amp;E16))</x:f>
        <x:v>12</x:v>
      </x:c>
      <x:c r="G16" s="39" t="n">
        <x:f>IF(NOT(ISNUMBER('ورودی ابزار'!E324)),"n.a.",'ورودی ابزار'!E324)</x:f>
        <x:v>46.92</x:v>
      </x:c>
      <x:c r="H16" s="40" t="n">
        <x:f>IF(COUNT($G$6:$G$17)&lt;12,"n.a.",1+COUNTIFS($G$6:$G$17,"&lt;"&amp;G16))</x:f>
        <x:v>12</x:v>
      </x:c>
      <x:c r="I16" s="3"/>
      <x:c r="J16" s="3"/>
      <x:c r="K16" s="3"/>
      <x:c r="L16" s="3"/>
      <x:c r="M16" s="3"/>
    </x:row>
    <x:row r="17" ht="25" customHeight="1">
      <x:c r="A17" s="2" t="str">
        <x:v>کارت اعتباری ایران کیش</x:v>
      </x:c>
      <x:c r="B17" s="39" t="n">
        <x:f>IF(NOT(ISNUMBER('ورودی ابزار'!E181)),"n.a.",'ورودی ابزار'!E181)</x:f>
        <x:v>0.045</x:v>
      </x:c>
      <x:c r="C17" s="40" t="n">
        <x:f>IF(COUNT($B$6:$B$17)&lt;12,"n.a.",1+COUNTIFS($B$6:$B$17,"&lt;"&amp;B17))</x:f>
        <x:v>4</x:v>
      </x:c>
      <x:c r="D17" s="39" t="n">
        <x:f>IF(OR(NOT(ISNUMBER('ورودی ابزار'!E181)),NOT(ISNUMBER('ورودی ابزار'!E463))),"n.a.",'ورودی ابزار'!E181-'ورودی ابزار'!E463)</x:f>
        <x:v>-0.106</x:v>
      </x:c>
      <x:c r="E17" s="39" t="n">
        <x:f>IF(NOT(ISNUMBER('ورودی ابزار'!E301)),"n.a.",'ورودی ابزار'!E301)</x:f>
        <x:v>0.644</x:v>
      </x:c>
      <x:c r="F17" s="40" t="n">
        <x:f>IF(COUNT($E$6:$E$17)&lt;12,"n.a.",1+COUNTIFS($E$6:$E$17,"&gt;"&amp;E17))</x:f>
        <x:v>8</x:v>
      </x:c>
      <x:c r="G17" s="39" t="n">
        <x:f>IF(NOT(ISNUMBER('ورودی ابزار'!E325)),"n.a.",'ورودی ابزار'!E325)</x:f>
        <x:v>18.13</x:v>
      </x:c>
      <x:c r="H17" s="40" t="n">
        <x:f>IF(COUNT($G$6:$G$17)&lt;12,"n.a.",1+COUNTIFS($G$6:$G$17,"&lt;"&amp;G17))</x:f>
        <x:v>7</x:v>
      </x:c>
      <x:c r="I17" s="3"/>
      <x:c r="J17" s="3"/>
      <x:c r="K17" s="3"/>
      <x:c r="L17" s="3"/>
      <x:c r="M17" s="3"/>
    </x:row>
    <x:row r="18" ht="25" customHeight="1">
      <x:c r="A18" s="2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</x:row>
    <x:row r="19" ht="25" customHeight="1">
      <x:c r="A19" s="2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</x:row>
    <x:row r="20" ht="25" customHeight="1">
      <x:c r="A20" s="2" t="str">
        <x:v>رتبه کمتر بهتر است؛ اثربخشی بیشتر بهتر است.</x:v>
      </x:c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</x:row>
    <x:row r="21" ht="25" customHeight="1">
      <x:c r="A21" s="2"/>
      <x:c r="B21" s="3"/>
      <x:c r="C21" s="3"/>
      <x:c r="D21" s="3"/>
      <x:c r="E21" s="3"/>
      <x:c r="F21" s="3"/>
      <x:c r="G21" s="3"/>
      <x:c r="H21" s="3"/>
      <x:c r="I21" s="3"/>
      <x:c r="J21" s="3"/>
      <x:c r="K21" s="3"/>
      <x:c r="L21" s="3"/>
      <x:c r="M21" s="3"/>
    </x:row>
    <x:row r="22" ht="34" customHeight="1">
      <x:c r="A22" s="12" t="str">
        <x:v>شرکت</x:v>
      </x:c>
      <x:c r="B22" s="12" t="str">
        <x:v>ابزار</x:v>
      </x:c>
      <x:c r="C22" s="12" t="str">
        <x:v>میلیون تراکنش</x:v>
      </x:c>
      <x:c r="D22" s="12" t="str">
        <x:v>مبلغ؛ همت</x:v>
      </x:c>
      <x:c r="E22" s="12" t="str">
        <x:v>ترکیب تعداد؛ درصد</x:v>
      </x:c>
      <x:c r="F22" s="12" t="str">
        <x:v>ترکیب مبلغ؛ درصد</x:v>
      </x:c>
      <x:c r="G22" s="12" t="str">
        <x:v>فعال سیستمی تقریبی</x:v>
      </x:c>
      <x:c r="H22" s="12" t="str">
        <x:v>تراکنش‌دار تقریبی</x:v>
      </x:c>
      <x:c r="I22" s="3"/>
      <x:c r="J22" s="3"/>
      <x:c r="K22" s="3"/>
      <x:c r="L22" s="3"/>
      <x:c r="M22" s="3"/>
    </x:row>
    <x:row r="23" ht="25" customHeight="1">
      <x:c r="A23" s="2" t="str">
        <x:v>آسان پرداخت پرشین</x:v>
      </x:c>
      <x:c r="B23" s="3" t="str">
        <x:v>کارت‌خوان</x:v>
      </x:c>
      <x:c r="C23" s="34" t="n">
        <x:f>IF(H75="n.a.","n.a.",H75/'داده‌ها'!$K$8)</x:f>
        <x:v>154.68581347200004</x:v>
      </x:c>
      <x:c r="D23" s="34" t="n">
        <x:f>IF(I75="n.a.","n.a.",I75/'داده‌ها'!$K$6)</x:f>
        <x:v>150.36533945785</x:v>
      </x:c>
      <x:c r="E23" s="34" t="n">
        <x:f>J75</x:f>
        <x:v>66.89150397980106</x:v>
      </x:c>
      <x:c r="F23" s="34" t="n">
        <x:f>K75</x:f>
        <x:v>69.04826057526256</x:v>
      </x:c>
      <x:c r="G23" s="15" t="n">
        <x:f>IF(OR(NOT(ISNUMBER('ورودی ابزار'!E182)),NOT(ISNUMBER('ورودی ابزار'!E6))),"n.a.",'ورودی ابزار'!E182/100*'ورودی ابزار'!E6)</x:f>
        <x:v>452454.8589</x:v>
      </x:c>
      <x:c r="H23" s="15" t="n">
        <x:f>IF(OR(NOT(ISNUMBER('ورودی ابزار'!E230)),NOT(ISNUMBER('ورودی ابزار'!F6))),"n.a.",'ورودی ابزار'!E230/100*'ورودی ابزار'!F6)</x:f>
        <x:v>372462.3531</x:v>
      </x:c>
      <x:c r="I23" s="3"/>
      <x:c r="J23" s="3"/>
      <x:c r="K23" s="3"/>
      <x:c r="L23" s="3"/>
      <x:c r="M23" s="3"/>
    </x:row>
    <x:row r="24" ht="25" customHeight="1">
      <x:c r="A24" s="2" t="str">
        <x:v>آسان پرداخت پرشین</x:v>
      </x:c>
      <x:c r="B24" s="3" t="str">
        <x:v>اینترنتی</x:v>
      </x:c>
      <x:c r="C24" s="34" t="n">
        <x:f>IF(H76="n.a.","n.a.",H76/'داده‌ها'!$K$8)</x:f>
        <x:v>16.783644564</x:v>
      </x:c>
      <x:c r="D24" s="34" t="n">
        <x:f>IF(I76="n.a.","n.a.",I76/'داده‌ها'!$K$6)</x:f>
        <x:v>59.65121264362</x:v>
      </x:c>
      <x:c r="E24" s="34" t="n">
        <x:f>J76</x:f>
        <x:v>7.257829286016531</x:v>
      </x:c>
      <x:c r="F24" s="34" t="n">
        <x:f>K76</x:f>
        <x:v>27.39203388957629</x:v>
      </x:c>
      <x:c r="G24" s="15" t="n">
        <x:f>IF(OR(NOT(ISNUMBER('ورودی ابزار'!E183)),NOT(ISNUMBER('ورودی ابزار'!E7))),"n.a.",'ورودی ابزار'!E183/100*'ورودی ابزار'!E7)</x:f>
        <x:v>59254.699499999995</x:v>
      </x:c>
      <x:c r="H24" s="15" t="n">
        <x:f>IF(OR(NOT(ISNUMBER('ورودی ابزار'!E231)),NOT(ISNUMBER('ورودی ابزار'!F7))),"n.a.",'ورودی ابزار'!E231/100*'ورودی ابزار'!F7)</x:f>
        <x:v>2922.94</x:v>
      </x:c>
      <x:c r="I24" s="3"/>
      <x:c r="J24" s="3"/>
      <x:c r="K24" s="3"/>
      <x:c r="L24" s="3"/>
      <x:c r="M24" s="3"/>
    </x:row>
    <x:row r="25" ht="25" customHeight="1">
      <x:c r="A25" s="2" t="str">
        <x:v>آسان پرداخت پرشین</x:v>
      </x:c>
      <x:c r="B25" s="3" t="str">
        <x:v>کد دستوری</x:v>
      </x:c>
      <x:c r="C25" s="34" t="n">
        <x:f>IF(H77="n.a.","n.a.",H77/'داده‌ها'!$K$8)</x:f>
        <x:v>3.7449029625</x:v>
      </x:c>
      <x:c r="D25" s="34" t="n">
        <x:f>IF(I77="n.a.","n.a.",I77/'داده‌ها'!$K$6)</x:f>
        <x:v>0.1581571395</x:v>
      </x:c>
      <x:c r="E25" s="34" t="n">
        <x:f>J77</x:f>
        <x:v>1.6194257624367177</x:v>
      </x:c>
      <x:c r="F25" s="34" t="n">
        <x:f>K77</x:f>
        <x:v>0.07262628089298032</x:v>
      </x:c>
      <x:c r="G25" s="15" t="n">
        <x:f>IF(OR(NOT(ISNUMBER('ورودی ابزار'!E184)),NOT(ISNUMBER('ورودی ابزار'!E8))),"n.a.",'ورودی ابزار'!E184/100*'ورودی ابزار'!E8)</x:f>
        <x:v>36.004799999999996</x:v>
      </x:c>
      <x:c r="H25" s="15" t="n">
        <x:f>IF(OR(NOT(ISNUMBER('ورودی ابزار'!E232)),NOT(ISNUMBER('ورودی ابزار'!F8))),"n.a.",'ورودی ابزار'!E232/100*'ورودی ابزار'!F8)</x:f>
        <x:v>13.004999999999999</x:v>
      </x:c>
      <x:c r="I25" s="3"/>
      <x:c r="J25" s="3"/>
      <x:c r="K25" s="3"/>
      <x:c r="L25" s="3"/>
      <x:c r="M25" s="3"/>
    </x:row>
    <x:row r="26" ht="25" customHeight="1">
      <x:c r="A26" s="2" t="str">
        <x:v>آسان پرداخت پرشین</x:v>
      </x:c>
      <x:c r="B26" s="3" t="str">
        <x:v>موبایلی</x:v>
      </x:c>
      <x:c r="C26" s="34" t="n">
        <x:f>IF(H78="n.a.","n.a.",H78/'داده‌ها'!$K$8)</x:f>
        <x:v>56.03445876000001</x:v>
      </x:c>
      <x:c r="D26" s="34" t="n">
        <x:f>IF(I78="n.a.","n.a.",I78/'داده‌ها'!$K$6)</x:f>
        <x:v>7.593759081199999</x:v>
      </x:c>
      <x:c r="E26" s="34" t="n">
        <x:f>J78</x:f>
        <x:v>24.23124097174569</x:v>
      </x:c>
      <x:c r="F26" s="34" t="n">
        <x:f>K78</x:f>
        <x:v>3.4870792542681968</x:v>
      </x:c>
      <x:c r="G26" s="15" t="n">
        <x:f>IF(OR(NOT(ISNUMBER('ورودی ابزار'!E185)),NOT(ISNUMBER('ورودی ابزار'!E9))),"n.a.",'ورودی ابزار'!E185/100*'ورودی ابزار'!E9)</x:f>
        <x:v>124.9988</x:v>
      </x:c>
      <x:c r="H26" s="15" t="n">
        <x:f>IF(OR(NOT(ISNUMBER('ورودی ابزار'!E233)),NOT(ISNUMBER('ورودی ابزار'!F9))),"n.a.",'ورودی ابزار'!E233/100*'ورودی ابزار'!F9)</x:f>
        <x:v>75.00569999999999</x:v>
      </x:c>
      <x:c r="I26" s="3"/>
      <x:c r="J26" s="3"/>
      <x:c r="K26" s="3"/>
      <x:c r="L26" s="3"/>
      <x:c r="M26" s="3"/>
    </x:row>
    <x:row r="27" ht="25" customHeight="1">
      <x:c r="A27" s="2" t="str">
        <x:v>الکترونیک کارت دماوند</x:v>
      </x:c>
      <x:c r="B27" s="3" t="str">
        <x:v>کارت‌خوان</x:v>
      </x:c>
      <x:c r="C27" s="34" t="n">
        <x:f>IF(H79="n.a.","n.a.",H79/'داده‌ها'!$K$8)</x:f>
        <x:v>10.742070380000001</x:v>
      </x:c>
      <x:c r="D27" s="34" t="n">
        <x:f>IF(I79="n.a.","n.a.",I79/'داده‌ها'!$K$6)</x:f>
        <x:v>7.668298908049999</x:v>
      </x:c>
      <x:c r="E27" s="34" t="n">
        <x:f>J79</x:f>
        <x:v>98.97588033342153</x:v>
      </x:c>
      <x:c r="F27" s="34" t="n">
        <x:f>K79</x:f>
        <x:v>100</x:v>
      </x:c>
      <x:c r="G27" s="15" t="n">
        <x:f>IF(OR(NOT(ISNUMBER('ورودی ابزار'!E186)),NOT(ISNUMBER('ورودی ابزار'!E6))),"n.a.",'ورودی ابزار'!E186/100*'ورودی ابزار'!E6)</x:f>
        <x:v>85599.56790000001</x:v>
      </x:c>
      <x:c r="H27" s="15" t="n">
        <x:f>IF(OR(NOT(ISNUMBER('ورودی ابزار'!E234)),NOT(ISNUMBER('ورودی ابزار'!F6))),"n.a.",'ورودی ابزار'!E234/100*'ورودی ابزار'!F6)</x:f>
        <x:v>50086.624500000005</x:v>
      </x:c>
      <x:c r="I27" s="3"/>
      <x:c r="J27" s="3"/>
      <x:c r="K27" s="3"/>
      <x:c r="L27" s="3"/>
      <x:c r="M27" s="3"/>
    </x:row>
    <x:row r="28" ht="25" customHeight="1">
      <x:c r="A28" s="2" t="str">
        <x:v>الکترونیک کارت دماوند</x:v>
      </x:c>
      <x:c r="B28" s="3" t="str">
        <x:v>اینترنتی</x:v>
      </x:c>
      <x:c r="C28" s="34" t="n">
        <x:f>IF(H80="n.a.","n.a.",H80/'داده‌ها'!$K$8)</x:f>
        <x:v>0.111149964</x:v>
      </x:c>
      <x:c r="D28" s="34" t="n">
        <x:f>IF(I80="n.a.","n.a.",I80/'داده‌ها'!$K$6)</x:f>
        <x:v>0</x:v>
      </x:c>
      <x:c r="E28" s="34" t="n">
        <x:f>J80</x:f>
        <x:v>1.0241196665784749</x:v>
      </x:c>
      <x:c r="F28" s="34" t="n">
        <x:f>K80</x:f>
        <x:v>0</x:v>
      </x:c>
      <x:c r="G28" s="15" t="n">
        <x:f>IF(OR(NOT(ISNUMBER('ورودی ابزار'!E187)),NOT(ISNUMBER('ورودی ابزار'!E7))),"n.a.",'ورودی ابزار'!E187/100*'ورودی ابزار'!E7)</x:f>
        <x:v>0</x:v>
      </x:c>
      <x:c r="H28" s="15" t="n">
        <x:f>IF(OR(NOT(ISNUMBER('ورودی ابزار'!E235)),NOT(ISNUMBER('ورودی ابزار'!F7))),"n.a.",'ورودی ابزار'!E235/100*'ورودی ابزار'!F7)</x:f>
        <x:v>14.47</x:v>
      </x:c>
      <x:c r="I28" s="3"/>
      <x:c r="J28" s="3"/>
      <x:c r="K28" s="3"/>
      <x:c r="L28" s="3"/>
      <x:c r="M28" s="3"/>
    </x:row>
    <x:row r="29" ht="25" customHeight="1">
      <x:c r="A29" s="2" t="str">
        <x:v>الکترونیک کارت دماوند</x:v>
      </x:c>
      <x:c r="B29" s="3" t="str">
        <x:v>کد دستوری</x:v>
      </x:c>
      <x:c r="C29" s="34" t="n">
        <x:f>IF(H81="n.a.","n.a.",H81/'داده‌ها'!$K$8)</x:f>
        <x:v>0</x:v>
      </x:c>
      <x:c r="D29" s="34" t="n">
        <x:f>IF(I81="n.a.","n.a.",I81/'داده‌ها'!$K$6)</x:f>
        <x:v>0</x:v>
      </x:c>
      <x:c r="E29" s="34" t="n">
        <x:f>J81</x:f>
        <x:v>0</x:v>
      </x:c>
      <x:c r="F29" s="34" t="n">
        <x:f>K81</x:f>
        <x:v>0</x:v>
      </x:c>
      <x:c r="G29" s="15" t="n">
        <x:f>IF(OR(NOT(ISNUMBER('ورودی ابزار'!E188)),NOT(ISNUMBER('ورودی ابزار'!E8))),"n.a.",'ورودی ابزار'!E188/100*'ورودی ابزار'!E8)</x:f>
        <x:v>1.9968000000000001</x:v>
      </x:c>
      <x:c r="H29" s="15" t="n">
        <x:f>IF(OR(NOT(ISNUMBER('ورودی ابزار'!E236)),NOT(ISNUMBER('ورودی ابزار'!F8))),"n.a.",'ورودی ابزار'!E236/100*'ورودی ابزار'!F8)</x:f>
        <x:v>0</x:v>
      </x:c>
      <x:c r="I29" s="3"/>
      <x:c r="J29" s="3"/>
      <x:c r="K29" s="3"/>
      <x:c r="L29" s="3"/>
      <x:c r="M29" s="3"/>
    </x:row>
    <x:row r="30" ht="25" customHeight="1">
      <x:c r="A30" s="2" t="str">
        <x:v>الکترونیک کارت دماوند</x:v>
      </x:c>
      <x:c r="B30" s="3" t="str">
        <x:v>موبایلی</x:v>
      </x:c>
      <x:c r="C30" s="34" t="n">
        <x:f>IF(H82="n.a.","n.a.",H82/'داده‌ها'!$K$8)</x:f>
        <x:v>0</x:v>
      </x:c>
      <x:c r="D30" s="34" t="n">
        <x:f>IF(I82="n.a.","n.a.",I82/'داده‌ها'!$K$6)</x:f>
        <x:v>0</x:v>
      </x:c>
      <x:c r="E30" s="34" t="n">
        <x:f>J82</x:f>
        <x:v>0</x:v>
      </x:c>
      <x:c r="F30" s="34" t="n">
        <x:f>K82</x:f>
        <x:v>0</x:v>
      </x:c>
      <x:c r="G30" s="15" t="n">
        <x:f>IF(OR(NOT(ISNUMBER('ورودی ابزار'!E189)),NOT(ISNUMBER('ورودی ابزار'!E9))),"n.a.",'ورودی ابزار'!E189/100*'ورودی ابزار'!E9)</x:f>
        <x:v>0</x:v>
      </x:c>
      <x:c r="H30" s="15" t="n">
        <x:f>IF(OR(NOT(ISNUMBER('ورودی ابزار'!E237)),NOT(ISNUMBER('ورودی ابزار'!F9))),"n.a.",'ورودی ابزار'!E237/100*'ورودی ابزار'!F9)</x:f>
        <x:v>0</x:v>
      </x:c>
      <x:c r="I30" s="3"/>
      <x:c r="J30" s="3"/>
      <x:c r="K30" s="3"/>
      <x:c r="L30" s="3"/>
      <x:c r="M30" s="3"/>
    </x:row>
    <x:row r="31" ht="25" customHeight="1">
      <x:c r="A31" s="2" t="str">
        <x:v>به پرداخت ملت</x:v>
      </x:c>
      <x:c r="B31" s="3" t="str">
        <x:v>کارت‌خوان</x:v>
      </x:c>
      <x:c r="C31" s="34" t="n">
        <x:f>IF(H83="n.a.","n.a.",H83/'داده‌ها'!$K$8)</x:f>
        <x:v>889.443427464</x:v>
      </x:c>
      <x:c r="D31" s="34" t="n">
        <x:f>IF(I83="n.a.","n.a.",I83/'داده‌ها'!$K$6)</x:f>
        <x:v>770.1639338085</x:v>
      </x:c>
      <x:c r="E31" s="34" t="n">
        <x:f>J83</x:f>
        <x:v>84.52165076383713</x:v>
      </x:c>
      <x:c r="F31" s="34" t="n">
        <x:f>K83</x:f>
        <x:v>66.57276976791299</x:v>
      </x:c>
      <x:c r="G31" s="15" t="n">
        <x:f>IF(OR(NOT(ISNUMBER('ورودی ابزار'!E190)),NOT(ISNUMBER('ورودی ابزار'!E6))),"n.a.",'ورودی ابزار'!E190/100*'ورودی ابزار'!E6)</x:f>
        <x:v>1563025.8762</x:v>
      </x:c>
      <x:c r="H31" s="15" t="n">
        <x:f>IF(OR(NOT(ISNUMBER('ورودی ابزار'!E238)),NOT(ISNUMBER('ورودی ابزار'!F6))),"n.a.",'ورودی ابزار'!E238/100*'ورودی ابزار'!F6)</x:f>
        <x:v>1467993.4308000002</x:v>
      </x:c>
      <x:c r="I31" s="3"/>
      <x:c r="J31" s="3"/>
      <x:c r="K31" s="3"/>
      <x:c r="L31" s="3"/>
      <x:c r="M31" s="3"/>
    </x:row>
    <x:row r="32" ht="25" customHeight="1">
      <x:c r="A32" s="2" t="str">
        <x:v>به پرداخت ملت</x:v>
      </x:c>
      <x:c r="B32" s="3" t="str">
        <x:v>اینترنتی</x:v>
      </x:c>
      <x:c r="C32" s="34" t="n">
        <x:f>IF(H84="n.a.","n.a.",H84/'داده‌ها'!$K$8)</x:f>
        <x:v>127.016621361</x:v>
      </x:c>
      <x:c r="D32" s="34" t="n">
        <x:f>IF(I84="n.a.","n.a.",I84/'داده‌ها'!$K$6)</x:f>
        <x:v>384.79834131108004</x:v>
      </x:c>
      <x:c r="E32" s="34" t="n">
        <x:f>J84</x:f>
        <x:v>12.070081334443836</x:v>
      </x:c>
      <x:c r="F32" s="34" t="n">
        <x:f>K84</x:f>
        <x:v>33.261868361583105</x:v>
      </x:c>
      <x:c r="G32" s="15" t="n">
        <x:f>IF(OR(NOT(ISNUMBER('ورودی ابزار'!E191)),NOT(ISNUMBER('ورودی ابزار'!E7))),"n.a.",'ورودی ابزار'!E191/100*'ورودی ابزار'!E7)</x:f>
        <x:v>207202.25699999998</x:v>
      </x:c>
      <x:c r="H32" s="15" t="n">
        <x:f>IF(OR(NOT(ISNUMBER('ورودی ابزار'!E239)),NOT(ISNUMBER('ورودی ابزار'!F7))),"n.a.",'ورودی ابزار'!E239/100*'ورودی ابزار'!F7)</x:f>
        <x:v>64984.76999999999</x:v>
      </x:c>
      <x:c r="I32" s="3"/>
      <x:c r="J32" s="3"/>
      <x:c r="K32" s="3"/>
      <x:c r="L32" s="3"/>
      <x:c r="M32" s="3"/>
    </x:row>
    <x:row r="33" ht="25" customHeight="1">
      <x:c r="A33" s="2" t="str">
        <x:v>به پرداخت ملت</x:v>
      </x:c>
      <x:c r="B33" s="3" t="str">
        <x:v>کد دستوری</x:v>
      </x:c>
      <x:c r="C33" s="34" t="n">
        <x:f>IF(H85="n.a.","n.a.",H85/'داده‌ها'!$K$8)</x:f>
        <x:v>34.9880933925</x:v>
      </x:c>
      <x:c r="D33" s="34" t="n">
        <x:f>IF(I85="n.a.","n.a.",I85/'داده‌ها'!$K$6)</x:f>
        <x:v>1.6458886317299999</x:v>
      </x:c>
      <x:c r="E33" s="34" t="n">
        <x:f>J85</x:f>
        <x:v>3.324833619879772</x:v>
      </x:c>
      <x:c r="F33" s="34" t="n">
        <x:f>K85</x:f>
        <x:v>0.14227018448130987</x:v>
      </x:c>
      <x:c r="G33" s="15" t="n">
        <x:f>IF(OR(NOT(ISNUMBER('ورودی ابزار'!E192)),NOT(ISNUMBER('ورودی ابزار'!E8))),"n.a.",'ورودی ابزار'!E192/100*'ورودی ابزار'!E8)</x:f>
        <x:v>228.0096</x:v>
      </x:c>
      <x:c r="H33" s="15" t="n">
        <x:f>IF(OR(NOT(ISNUMBER('ورودی ابزار'!E240)),NOT(ISNUMBER('ورودی ابزار'!F8))),"n.a.",'ورودی ابزار'!E240/100*'ورودی ابزار'!F8)</x:f>
        <x:v>28.005</x:v>
      </x:c>
      <x:c r="I33" s="3"/>
      <x:c r="J33" s="3"/>
      <x:c r="K33" s="3"/>
      <x:c r="L33" s="3"/>
      <x:c r="M33" s="3"/>
    </x:row>
    <x:row r="34" ht="25" customHeight="1">
      <x:c r="A34" s="2" t="str">
        <x:v>به پرداخت ملت</x:v>
      </x:c>
      <x:c r="B34" s="3" t="str">
        <x:v>موبایلی</x:v>
      </x:c>
      <x:c r="C34" s="34" t="n">
        <x:f>IF(H86="n.a.","n.a.",H86/'داده‌ها'!$K$8)</x:f>
        <x:v>0.8780007599999999</x:v>
      </x:c>
      <x:c r="D34" s="34" t="n">
        <x:f>IF(I86="n.a.","n.a.",I86/'داده‌ها'!$K$6)</x:f>
        <x:v>0.26714201328000003</x:v>
      </x:c>
      <x:c r="E34" s="34" t="n">
        <x:f>J86</x:f>
        <x:v>0.08343428183925414</x:v>
      </x:c>
      <x:c r="F34" s="34" t="n">
        <x:f>K86</x:f>
        <x:v>0.02309168602258679</x:v>
      </x:c>
      <x:c r="G34" s="15" t="n">
        <x:f>IF(OR(NOT(ISNUMBER('ورودی ابزار'!E193)),NOT(ISNUMBER('ورودی ابزار'!E9))),"n.a.",'ورودی ابزار'!E193/100*'ورودی ابزار'!E9)</x:f>
        <x:v>4.986800000000001</x:v>
      </x:c>
      <x:c r="H34" s="15" t="n">
        <x:f>IF(OR(NOT(ISNUMBER('ورودی ابزار'!E241)),NOT(ISNUMBER('ورودی ابزار'!F9))),"n.a.",'ورودی ابزار'!E241/100*'ورودی ابزار'!F9)</x:f>
        <x:v>2.0097</x:v>
      </x:c>
      <x:c r="I34" s="3"/>
      <x:c r="J34" s="3"/>
      <x:c r="K34" s="3"/>
      <x:c r="L34" s="3"/>
      <x:c r="M34" s="3"/>
    </x:row>
    <x:row r="35" ht="25" customHeight="1">
      <x:c r="A35" s="2" t="str">
        <x:v>پرداخت الکترونیک سداد</x:v>
      </x:c>
      <x:c r="B35" s="3" t="str">
        <x:v>کارت‌خوان</x:v>
      </x:c>
      <x:c r="C35" s="34" t="n">
        <x:f>IF(H87="n.a.","n.a.",H87/'داده‌ها'!$K$8)</x:f>
        <x:v>287.0281205536</x:v>
      </x:c>
      <x:c r="D35" s="34" t="n">
        <x:f>IF(I87="n.a.","n.a.",I87/'داده‌ها'!$K$6)</x:f>
        <x:v>322.40195843845</x:v>
      </x:c>
      <x:c r="E35" s="34" t="n">
        <x:f>J87</x:f>
        <x:v>94.56195511709164</x:v>
      </x:c>
      <x:c r="F35" s="34" t="n">
        <x:f>K87</x:f>
        <x:v>66.98763911357024</x:v>
      </x:c>
      <x:c r="G35" s="15" t="n">
        <x:f>IF(OR(NOT(ISNUMBER('ورودی ابزار'!E194)),NOT(ISNUMBER('ورودی ابزار'!E6))),"n.a.",'ورودی ابزار'!E194/100*'ورودی ابزار'!E6)</x:f>
        <x:v>772619.4765000001</x:v>
      </x:c>
      <x:c r="H35" s="15" t="n">
        <x:f>IF(OR(NOT(ISNUMBER('ورودی ابزار'!E242)),NOT(ISNUMBER('ورودی ابزار'!F6))),"n.a.",'ورودی ابزار'!E242/100*'ورودی ابزار'!F6)</x:f>
        <x:v>669339.4365</x:v>
      </x:c>
      <x:c r="I35" s="3"/>
      <x:c r="J35" s="3"/>
      <x:c r="K35" s="3"/>
      <x:c r="L35" s="3"/>
      <x:c r="M35" s="3"/>
    </x:row>
    <x:row r="36" ht="25" customHeight="1">
      <x:c r="A36" s="2" t="str">
        <x:v>پرداخت الکترونیک سداد</x:v>
      </x:c>
      <x:c r="B36" s="3" t="str">
        <x:v>اینترنتی</x:v>
      </x:c>
      <x:c r="C36" s="34" t="n">
        <x:f>IF(H88="n.a.","n.a.",H88/'داده‌ها'!$K$8)</x:f>
        <x:v>14.699582739</x:v>
      </x:c>
      <x:c r="D36" s="34" t="n">
        <x:f>IF(I88="n.a.","n.a.",I88/'داده‌ها'!$K$6)</x:f>
        <x:v>122.39703202546</x:v>
      </x:c>
      <x:c r="E36" s="34" t="n">
        <x:f>J88</x:f>
        <x:v>4.842805229412074</x:v>
      </x:c>
      <x:c r="F36" s="34" t="n">
        <x:f>K88</x:f>
        <x:v>25.431260559352054</x:v>
      </x:c>
      <x:c r="G36" s="15" t="n">
        <x:f>IF(OR(NOT(ISNUMBER('ورودی ابزار'!E195)),NOT(ISNUMBER('ورودی ابزار'!E7))),"n.a.",'ورودی ابزار'!E195/100*'ورودی ابزار'!E7)</x:f>
        <x:v>11048.769</x:v>
      </x:c>
      <x:c r="H36" s="15" t="n">
        <x:f>IF(OR(NOT(ISNUMBER('ورودی ابزار'!E243)),NOT(ISNUMBER('ورودی ابزار'!F7))),"n.a.",'ورودی ابزار'!E243/100*'ورودی ابزار'!F7)</x:f>
        <x:v>3849.0200000000004</x:v>
      </x:c>
      <x:c r="I36" s="3"/>
      <x:c r="J36" s="3"/>
      <x:c r="K36" s="3"/>
      <x:c r="L36" s="3"/>
      <x:c r="M36" s="3"/>
    </x:row>
    <x:row r="37" ht="25" customHeight="1">
      <x:c r="A37" s="2" t="str">
        <x:v>پرداخت الکترونیک سداد</x:v>
      </x:c>
      <x:c r="B37" s="3" t="str">
        <x:v>کد دستوری</x:v>
      </x:c>
      <x:c r="C37" s="34" t="n">
        <x:f>IF(H89="n.a.","n.a.",H89/'داده‌ها'!$K$8)</x:f>
        <x:v>0.1783287125</x:v>
      </x:c>
      <x:c r="D37" s="34" t="n">
        <x:f>IF(I89="n.a.","n.a.",I89/'داده‌ها'!$K$6)</x:f>
        <x:v>0.007029206200000001</x:v>
      </x:c>
      <x:c r="E37" s="34" t="n">
        <x:f>J89</x:f>
        <x:v>0.05875073032910272</x:v>
      </x:c>
      <x:c r="F37" s="34" t="n">
        <x:f>K89</x:f>
        <x:v>0.0014605057936407186</x:v>
      </x:c>
      <x:c r="G37" s="15" t="n">
        <x:f>IF(OR(NOT(ISNUMBER('ورودی ابزار'!E196)),NOT(ISNUMBER('ورودی ابزار'!E8))),"n.a.",'ورودی ابزار'!E196/100*'ورودی ابزار'!E8)</x:f>
        <x:v>22.0272</x:v>
      </x:c>
      <x:c r="H37" s="15" t="n">
        <x:f>IF(OR(NOT(ISNUMBER('ورودی ابزار'!E244)),NOT(ISNUMBER('ورودی ابزار'!F8))),"n.a.",'ورودی ابزار'!E244/100*'ورودی ابزار'!F8)</x:f>
        <x:v>4.005</x:v>
      </x:c>
      <x:c r="I37" s="3"/>
      <x:c r="J37" s="3"/>
      <x:c r="K37" s="3"/>
      <x:c r="L37" s="3"/>
      <x:c r="M37" s="3"/>
    </x:row>
    <x:row r="38" ht="25" customHeight="1">
      <x:c r="A38" s="2" t="str">
        <x:v>پرداخت الکترونیک سداد</x:v>
      </x:c>
      <x:c r="B38" s="3" t="str">
        <x:v>موبایلی</x:v>
      </x:c>
      <x:c r="C38" s="34" t="n">
        <x:f>IF(H90="n.a.","n.a.",H90/'داده‌ها'!$K$8)</x:f>
        <x:v>1.62842876</x:v>
      </x:c>
      <x:c r="D38" s="34" t="n">
        <x:f>IF(I90="n.a.","n.a.",I90/'داده‌ها'!$K$6)</x:f>
        <x:v>36.479726035679995</x:v>
      </x:c>
      <x:c r="E38" s="34" t="n">
        <x:f>J90</x:f>
        <x:v>0.5364889231671828</x:v>
      </x:c>
      <x:c r="F38" s="34" t="n">
        <x:f>K90</x:f>
        <x:v>7.57963982128406</x:v>
      </x:c>
      <x:c r="G38" s="15" t="n">
        <x:f>IF(OR(NOT(ISNUMBER('ورودی ابزار'!E197)),NOT(ISNUMBER('ورودی ابزار'!E9))),"n.a.",'ورودی ابزار'!E197/100*'ورودی ابزار'!E9)</x:f>
        <x:v>43.018</x:v>
      </x:c>
      <x:c r="H38" s="15" t="n">
        <x:f>IF(OR(NOT(ISNUMBER('ورودی ابزار'!E245)),NOT(ISNUMBER('ورودی ابزار'!F9))),"n.a.",'ورودی ابزار'!E245/100*'ورودی ابزار'!F9)</x:f>
        <x:v>20.0046</x:v>
      </x:c>
      <x:c r="I38" s="3"/>
      <x:c r="J38" s="3"/>
      <x:c r="K38" s="3"/>
      <x:c r="L38" s="3"/>
      <x:c r="M38" s="3"/>
    </x:row>
    <x:row r="39" ht="25" customHeight="1">
      <x:c r="A39" s="2" t="str">
        <x:v>پرداخت الکترونیک پاسارگاد</x:v>
      </x:c>
      <x:c r="B39" s="3" t="str">
        <x:v>کارت‌خوان</x:v>
      </x:c>
      <x:c r="C39" s="34" t="n">
        <x:f>IF(H91="n.a.","n.a.",H91/'داده‌ها'!$K$8)</x:f>
        <x:v>204.09933722</x:v>
      </x:c>
      <x:c r="D39" s="34" t="n">
        <x:f>IF(I91="n.a.","n.a.",I91/'داده‌ها'!$K$6)</x:f>
        <x:v>171.70321468025003</x:v>
      </x:c>
      <x:c r="E39" s="34" t="n">
        <x:f>J91</x:f>
        <x:v>96.956610112035</x:v>
      </x:c>
      <x:c r="F39" s="34" t="n">
        <x:f>K91</x:f>
        <x:v>75.25344247562286</x:v>
      </x:c>
      <x:c r="G39" s="15" t="n">
        <x:f>IF(OR(NOT(ISNUMBER('ورودی ابزار'!E198)),NOT(ISNUMBER('ورودی ابزار'!E6))),"n.a.",'ورودی ابزار'!E198/100*'ورودی ابزار'!E6)</x:f>
        <x:v>1021636.4012999999</x:v>
      </x:c>
      <x:c r="H39" s="15" t="n">
        <x:f>IF(OR(NOT(ISNUMBER('ورودی ابزار'!E246)),NOT(ISNUMBER('ورودی ابزار'!F6))),"n.a.",'ورودی ابزار'!E246/100*'ورودی ابزار'!F6)</x:f>
        <x:v>856936.6119</x:v>
      </x:c>
      <x:c r="I39" s="3"/>
      <x:c r="J39" s="3"/>
      <x:c r="K39" s="3"/>
      <x:c r="L39" s="3"/>
      <x:c r="M39" s="3"/>
    </x:row>
    <x:row r="40" ht="25" customHeight="1">
      <x:c r="A40" s="2" t="str">
        <x:v>پرداخت الکترونیک پاسارگاد</x:v>
      </x:c>
      <x:c r="B40" s="3" t="str">
        <x:v>اینترنتی</x:v>
      </x:c>
      <x:c r="C40" s="34" t="n">
        <x:f>IF(H92="n.a.","n.a.",H92/'داده‌ها'!$K$8)</x:f>
        <x:v>5.918735582999999</x:v>
      </x:c>
      <x:c r="D40" s="34" t="n">
        <x:f>IF(I92="n.a.","n.a.",I92/'داده‌ها'!$K$6)</x:f>
        <x:v>55.27607897924</x:v>
      </x:c>
      <x:c r="E40" s="34" t="n">
        <x:f>J92</x:f>
        <x:v>2.8116727182636123</x:v>
      </x:c>
      <x:c r="F40" s="34" t="n">
        <x:f>K92</x:f>
        <x:v>24.226193070925017</x:v>
      </x:c>
      <x:c r="G40" s="15" t="n">
        <x:f>IF(OR(NOT(ISNUMBER('ورودی ابزار'!E199)),NOT(ISNUMBER('ورودی ابزار'!E7))),"n.a.",'ورودی ابزار'!E199/100*'ورودی ابزار'!E7)</x:f>
        <x:v>34584.160500000005</x:v>
      </x:c>
      <x:c r="H40" s="15" t="n">
        <x:f>IF(OR(NOT(ISNUMBER('ورودی ابزار'!E247)),NOT(ISNUMBER('ورودی ابزار'!F7))),"n.a.",'ورودی ابزار'!E247/100*'ورودی ابزار'!F7)</x:f>
        <x:v>2908.4699999999993</x:v>
      </x:c>
      <x:c r="I40" s="3"/>
      <x:c r="J40" s="3"/>
      <x:c r="K40" s="3"/>
      <x:c r="L40" s="3"/>
      <x:c r="M40" s="3"/>
    </x:row>
    <x:row r="41" ht="25" customHeight="1">
      <x:c r="A41" s="2" t="str">
        <x:v>پرداخت الکترونیک پاسارگاد</x:v>
      </x:c>
      <x:c r="B41" s="3" t="str">
        <x:v>کد دستوری</x:v>
      </x:c>
      <x:c r="C41" s="34" t="n">
        <x:f>IF(H93="n.a.","n.a.",H93/'داده‌ها'!$K$8)</x:f>
        <x:v>0</x:v>
      </x:c>
      <x:c r="D41" s="34" t="n">
        <x:f>IF(I93="n.a.","n.a.",I93/'داده‌ها'!$K$6)</x:f>
        <x:v>0</x:v>
      </x:c>
      <x:c r="E41" s="34" t="n">
        <x:f>J93</x:f>
        <x:v>0</x:v>
      </x:c>
      <x:c r="F41" s="34" t="n">
        <x:f>K93</x:f>
        <x:v>0</x:v>
      </x:c>
      <x:c r="G41" s="15" t="n">
        <x:f>IF(OR(NOT(ISNUMBER('ورودی ابزار'!E200)),NOT(ISNUMBER('ورودی ابزار'!E8))),"n.a.",'ورودی ابزار'!E200/100*'ورودی ابزار'!E8)</x:f>
        <x:v>0</x:v>
      </x:c>
      <x:c r="H41" s="15" t="n">
        <x:f>IF(OR(NOT(ISNUMBER('ورودی ابزار'!E248)),NOT(ISNUMBER('ورودی ابزار'!F8))),"n.a.",'ورودی ابزار'!E248/100*'ورودی ابزار'!F8)</x:f>
        <x:v>0</x:v>
      </x:c>
      <x:c r="I41" s="3"/>
      <x:c r="J41" s="3"/>
      <x:c r="K41" s="3"/>
      <x:c r="L41" s="3"/>
      <x:c r="M41" s="3"/>
    </x:row>
    <x:row r="42" ht="25" customHeight="1">
      <x:c r="A42" s="2" t="str">
        <x:v>پرداخت الکترونیک پاسارگاد</x:v>
      </x:c>
      <x:c r="B42" s="3" t="str">
        <x:v>موبایلی</x:v>
      </x:c>
      <x:c r="C42" s="34" t="n">
        <x:f>IF(H94="n.a.","n.a.",H94/'داده‌ها'!$K$8)</x:f>
        <x:v>0.48777820000000005</x:v>
      </x:c>
      <x:c r="D42" s="34" t="n">
        <x:f>IF(I94="n.a.","n.a.",I94/'داده‌ها'!$K$6)</x:f>
        <x:v>1.1872978368</x:v>
      </x:c>
      <x:c r="E42" s="34" t="n">
        <x:f>J94</x:f>
        <x:v>0.2317171697014011</x:v>
      </x:c>
      <x:c r="F42" s="34" t="n">
        <x:f>K94</x:f>
        <x:v>0.5203644534521197</x:v>
      </x:c>
      <x:c r="G42" s="15" t="n">
        <x:f>IF(OR(NOT(ISNUMBER('ورودی ابزار'!E201)),NOT(ISNUMBER('ورودی ابزار'!E9))),"n.a.",'ورودی ابزار'!E201/100*'ورودی ابزار'!E9)</x:f>
        <x:v>4.0004</x:v>
      </x:c>
      <x:c r="H42" s="15" t="n">
        <x:f>IF(OR(NOT(ISNUMBER('ورودی ابزار'!E249)),NOT(ISNUMBER('ورودی ابزار'!F9))),"n.a.",'ورودی ابزار'!E249/100*'ورودی ابزار'!F9)</x:f>
        <x:v>3.003</x:v>
      </x:c>
      <x:c r="I42" s="3"/>
      <x:c r="J42" s="3"/>
      <x:c r="K42" s="3"/>
      <x:c r="L42" s="3"/>
      <x:c r="M42" s="3"/>
    </x:row>
    <x:row r="43" ht="25" customHeight="1">
      <x:c r="A43" s="2" t="str">
        <x:v>پرداخت الکترونیک سامان</x:v>
      </x:c>
      <x:c r="B43" s="3" t="str">
        <x:v>کارت‌خوان</x:v>
      </x:c>
      <x:c r="C43" s="34" t="n">
        <x:f>IF(H95="n.a.","n.a.",H95/'داده‌ها'!$K$8)</x:f>
        <x:v>829.7175161511999</x:v>
      </x:c>
      <x:c r="D43" s="34" t="n">
        <x:f>IF(I95="n.a.","n.a.",I95/'داده‌ها'!$K$6)</x:f>
        <x:v>608.1294438383999</x:v>
      </x:c>
      <x:c r="E43" s="34" t="n">
        <x:f>J95</x:f>
        <x:v>89.55747545519331</x:v>
      </x:c>
      <x:c r="F43" s="34" t="n">
        <x:f>K95</x:f>
        <x:v>69.31540724816772</x:v>
      </x:c>
      <x:c r="G43" s="15" t="n">
        <x:f>IF(OR(NOT(ISNUMBER('ورودی ابزار'!E202)),NOT(ISNUMBER('ورودی ابزار'!E6))),"n.a.",'ورودی ابزار'!E202/100*'ورودی ابزار'!E6)</x:f>
        <x:v>1471867.8948</x:v>
      </x:c>
      <x:c r="H43" s="15" t="n">
        <x:f>IF(OR(NOT(ISNUMBER('ورودی ابزار'!E250)),NOT(ISNUMBER('ورودی ابزار'!F6))),"n.a.",'ورودی ابزار'!E250/100*'ورودی ابزار'!F6)</x:f>
        <x:v>1222113.6378</x:v>
      </x:c>
      <x:c r="I43" s="3"/>
      <x:c r="J43" s="3"/>
      <x:c r="K43" s="3"/>
      <x:c r="L43" s="3"/>
      <x:c r="M43" s="3"/>
    </x:row>
    <x:row r="44" ht="25" customHeight="1">
      <x:c r="A44" s="2" t="str">
        <x:v>پرداخت الکترونیک سامان</x:v>
      </x:c>
      <x:c r="B44" s="3" t="str">
        <x:v>اینترنتی</x:v>
      </x:c>
      <x:c r="C44" s="34" t="n">
        <x:f>IF(H96="n.a.","n.a.",H96/'داده‌ها'!$K$8)</x:f>
        <x:v>79.47222426</x:v>
      </x:c>
      <x:c r="D44" s="34" t="n">
        <x:f>IF(I96="n.a.","n.a.",I96/'داده‌ها'!$K$6)</x:f>
        <x:v>268.3771016077</x:v>
      </x:c>
      <x:c r="E44" s="34" t="n">
        <x:f>J96</x:f>
        <x:v>8.57801798201109</x:v>
      </x:c>
      <x:c r="F44" s="34" t="n">
        <x:f>K96</x:f>
        <x:v>30.589980936630916</x:v>
      </x:c>
      <x:c r="G44" s="15" t="n">
        <x:f>IF(OR(NOT(ISNUMBER('ورودی ابزار'!E203)),NOT(ISNUMBER('ورودی ابزار'!E7))),"n.a.",'ورودی ابزار'!E203/100*'ورودی ابزار'!E7)</x:f>
        <x:v>237775.56300000002</x:v>
      </x:c>
      <x:c r="H44" s="15" t="n">
        <x:f>IF(OR(NOT(ISNUMBER('ورودی ابزار'!E251)),NOT(ISNUMBER('ورودی ابزار'!F7))),"n.a.",'ورودی ابزار'!E251/100*'ورودی ابزار'!F7)</x:f>
        <x:v>50022.79</x:v>
      </x:c>
      <x:c r="I44" s="3"/>
      <x:c r="J44" s="3"/>
      <x:c r="K44" s="3"/>
      <x:c r="L44" s="3"/>
      <x:c r="M44" s="3"/>
    </x:row>
    <x:row r="45" ht="25" customHeight="1">
      <x:c r="A45" s="2" t="str">
        <x:v>پرداخت الکترونیک سامان</x:v>
      </x:c>
      <x:c r="B45" s="3" t="str">
        <x:v>کد دستوری</x:v>
      </x:c>
      <x:c r="C45" s="34" t="n">
        <x:f>IF(H97="n.a.","n.a.",H97/'داده‌ها'!$K$8)</x:f>
        <x:v>16.1708476495</x:v>
      </x:c>
      <x:c r="D45" s="34" t="n">
        <x:f>IF(I97="n.a.","n.a.",I97/'داده‌ها'!$K$6)</x:f>
        <x:v>0.7805933485100001</x:v>
      </x:c>
      <x:c r="E45" s="34" t="n">
        <x:f>J97</x:f>
        <x:v>1.7454377704084252</x:v>
      </x:c>
      <x:c r="F45" s="34" t="n">
        <x:f>K97</x:f>
        <x:v>0.08897307373520238</x:v>
      </x:c>
      <x:c r="G45" s="15" t="n">
        <x:f>IF(OR(NOT(ISNUMBER('ورودی ابزار'!E204)),NOT(ISNUMBER('ورودی ابزار'!E8))),"n.a.",'ورودی ابزار'!E204/100*'ورودی ابزار'!E8)</x:f>
        <x:v>283.9824</x:v>
      </x:c>
      <x:c r="H45" s="15" t="n">
        <x:f>IF(OR(NOT(ISNUMBER('ورودی ابزار'!E252)),NOT(ISNUMBER('ورودی ابزار'!F8))),"n.a.",'ورودی ابزار'!E252/100*'ورودی ابزار'!F8)</x:f>
        <x:v>85.005</x:v>
      </x:c>
      <x:c r="I45" s="3"/>
      <x:c r="J45" s="3"/>
      <x:c r="K45" s="3"/>
      <x:c r="L45" s="3"/>
      <x:c r="M45" s="3"/>
    </x:row>
    <x:row r="46" ht="25" customHeight="1">
      <x:c r="A46" s="2" t="str">
        <x:v>پرداخت الکترونیک سامان</x:v>
      </x:c>
      <x:c r="B46" s="3" t="str">
        <x:v>موبایلی</x:v>
      </x:c>
      <x:c r="C46" s="34" t="n">
        <x:f>IF(H98="n.a.","n.a.",H98/'داده‌ها'!$K$8)</x:f>
        <x:v>1.10312916</x:v>
      </x:c>
      <x:c r="D46" s="34" t="n">
        <x:f>IF(I98="n.a.","n.a.",I98/'داده‌ها'!$K$6)</x:f>
        <x:v>0.0494707432</x:v>
      </x:c>
      <x:c r="E46" s="34" t="n">
        <x:f>J98</x:f>
        <x:v>0.11906879238717291</x:v>
      </x:c>
      <x:c r="F46" s="34" t="n">
        <x:f>K98</x:f>
        <x:v>0.0056387414661815734</x:v>
      </x:c>
      <x:c r="G46" s="15" t="n">
        <x:f>IF(OR(NOT(ISNUMBER('ورودی ابزار'!E205)),NOT(ISNUMBER('ورودی ابزار'!E9))),"n.a.",'ورودی ابزار'!E205/100*'ورودی ابزار'!E9)</x:f>
        <x:v>156.0156</x:v>
      </x:c>
      <x:c r="H46" s="15" t="n">
        <x:f>IF(OR(NOT(ISNUMBER('ورودی ابزار'!E253)),NOT(ISNUMBER('ورودی ابزار'!F9))),"n.a.",'ورودی ابزار'!E253/100*'ورودی ابزار'!F9)</x:f>
        <x:v>35.989799999999995</x:v>
      </x:c>
      <x:c r="I46" s="3"/>
      <x:c r="J46" s="3"/>
      <x:c r="K46" s="3"/>
      <x:c r="L46" s="3"/>
      <x:c r="M46" s="3"/>
    </x:row>
    <x:row r="47" ht="25" customHeight="1">
      <x:c r="A47" s="2" t="str">
        <x:v>پرداخت الکترونیک سپهر</x:v>
      </x:c>
      <x:c r="B47" s="3" t="str">
        <x:v>کارت‌خوان</x:v>
      </x:c>
      <x:c r="C47" s="34" t="n">
        <x:f>IF(H99="n.a.","n.a.",H99/'داده‌ها'!$K$8)</x:f>
        <x:v>159.4123244392</x:v>
      </x:c>
      <x:c r="D47" s="34" t="n">
        <x:f>IF(I99="n.a.","n.a.",I99/'داده‌ها'!$K$6)</x:f>
        <x:v>184.7059823939</x:v>
      </x:c>
      <x:c r="E47" s="34" t="n">
        <x:f>J99</x:f>
        <x:v>92.49703803051322</x:v>
      </x:c>
      <x:c r="F47" s="34" t="n">
        <x:f>K99</x:f>
        <x:v>90.40549374270205</x:v>
      </x:c>
      <x:c r="G47" s="15" t="n">
        <x:f>IF(OR(NOT(ISNUMBER('ورودی ابزار'!E206)),NOT(ISNUMBER('ورودی ابزار'!E6))),"n.a.",'ورودی ابزار'!E206/100*'ورودی ابزار'!E6)</x:f>
        <x:v>739268.9955000001</x:v>
      </x:c>
      <x:c r="H47" s="15" t="n">
        <x:f>IF(OR(NOT(ISNUMBER('ورودی ابزار'!E254)),NOT(ISNUMBER('ورودی ابزار'!F6))),"n.a.",'ورودی ابزار'!E254/100*'ورودی ابزار'!F6)</x:f>
        <x:v>579183.5124</x:v>
      </x:c>
      <x:c r="I47" s="3"/>
      <x:c r="J47" s="3"/>
      <x:c r="K47" s="3"/>
      <x:c r="L47" s="3"/>
      <x:c r="M47" s="3"/>
    </x:row>
    <x:row r="48" ht="25" customHeight="1">
      <x:c r="A48" s="2" t="str">
        <x:v>پرداخت الکترونیک سپهر</x:v>
      </x:c>
      <x:c r="B48" s="3" t="str">
        <x:v>اینترنتی</x:v>
      </x:c>
      <x:c r="C48" s="34" t="n">
        <x:f>IF(H100="n.a.","n.a.",H100/'داده‌ها'!$K$8)</x:f>
        <x:v>3.1677739739999993</x:v>
      </x:c>
      <x:c r="D48" s="34" t="n">
        <x:f>IF(I100="n.a.","n.a.",I100/'داده‌ها'!$K$6)</x:f>
        <x:v>16.5401394629</x:v>
      </x:c>
      <x:c r="E48" s="34" t="n">
        <x:f>J100</x:f>
        <x:v>1.8380618360339014</x:v>
      </x:c>
      <x:c r="F48" s="34" t="n">
        <x:f>K100</x:f>
        <x:v>8.09567429996793</x:v>
      </x:c>
      <x:c r="G48" s="15" t="n">
        <x:f>IF(OR(NOT(ISNUMBER('ورودی ابزار'!E207)),NOT(ISNUMBER('ورودی ابزار'!E7))),"n.a.",'ورودی ابزار'!E207/100*'ورودی ابزار'!E7)</x:f>
        <x:v>141515.055</x:v>
      </x:c>
      <x:c r="H48" s="15" t="n">
        <x:f>IF(OR(NOT(ISNUMBER('ورودی ابزار'!E255)),NOT(ISNUMBER('ورودی ابزار'!F7))),"n.a.",'ورودی ابزار'!E255/100*'ورودی ابزار'!F7)</x:f>
        <x:v>12487.61</x:v>
      </x:c>
      <x:c r="I48" s="3"/>
      <x:c r="J48" s="3"/>
      <x:c r="K48" s="3"/>
      <x:c r="L48" s="3"/>
      <x:c r="M48" s="3"/>
    </x:row>
    <x:row r="49" ht="25" customHeight="1">
      <x:c r="A49" s="2" t="str">
        <x:v>پرداخت الکترونیک سپهر</x:v>
      </x:c>
      <x:c r="B49" s="3" t="str">
        <x:v>کد دستوری</x:v>
      </x:c>
      <x:c r="C49" s="34" t="n">
        <x:f>IF(H101="n.a.","n.a.",H101/'داده‌ها'!$K$8)</x:f>
        <x:v>0</x:v>
      </x:c>
      <x:c r="D49" s="34" t="n">
        <x:f>IF(I101="n.a.","n.a.",I101/'داده‌ها'!$K$6)</x:f>
        <x:v>0</x:v>
      </x:c>
      <x:c r="E49" s="34" t="n">
        <x:f>J101</x:f>
        <x:v>0</x:v>
      </x:c>
      <x:c r="F49" s="34" t="n">
        <x:f>K101</x:f>
        <x:v>0</x:v>
      </x:c>
      <x:c r="G49" s="15" t="n">
        <x:f>IF(OR(NOT(ISNUMBER('ورودی ابزار'!E208)),NOT(ISNUMBER('ورودی ابزار'!E8))),"n.a.",'ورودی ابزار'!E208/100*'ورودی ابزار'!E8)</x:f>
        <x:v>0.9984000000000001</x:v>
      </x:c>
      <x:c r="H49" s="15" t="n">
        <x:f>IF(OR(NOT(ISNUMBER('ورودی ابزار'!E256)),NOT(ISNUMBER('ورودی ابزار'!F8))),"n.a.",'ورودی ابزار'!E256/100*'ورودی ابزار'!F8)</x:f>
        <x:v>0</x:v>
      </x:c>
      <x:c r="I49" s="3"/>
      <x:c r="J49" s="3"/>
      <x:c r="K49" s="3"/>
      <x:c r="L49" s="3"/>
      <x:c r="M49" s="3"/>
    </x:row>
    <x:row r="50" ht="25" customHeight="1">
      <x:c r="A50" s="2" t="str">
        <x:v>پرداخت الکترونیک سپهر</x:v>
      </x:c>
      <x:c r="B50" s="3" t="str">
        <x:v>موبایلی</x:v>
      </x:c>
      <x:c r="C50" s="34" t="n">
        <x:f>IF(H102="n.a.","n.a.",H102/'داده‌ها'!$K$8)</x:f>
        <x:v>9.763068279999999</x:v>
      </x:c>
      <x:c r="D50" s="34" t="n">
        <x:f>IF(I102="n.a.","n.a.",I102/'داده‌ها'!$K$6)</x:f>
        <x:v>3.0622390040800003</x:v>
      </x:c>
      <x:c r="E50" s="34" t="n">
        <x:f>J102</x:f>
        <x:v>5.664900133452875</x:v>
      </x:c>
      <x:c r="F50" s="34" t="n">
        <x:f>K102</x:f>
        <x:v>1.4988319573300162</x:v>
      </x:c>
      <x:c r="G50" s="15" t="n">
        <x:f>IF(OR(NOT(ISNUMBER('ورودی ابزار'!E209)),NOT(ISNUMBER('ورودی ابزار'!E9))),"n.a.",'ورودی ابزار'!E209/100*'ورودی ابزار'!E9)</x:f>
        <x:v>107.0244</x:v>
      </x:c>
      <x:c r="H50" s="15" t="n">
        <x:f>IF(OR(NOT(ISNUMBER('ورودی ابزار'!E257)),NOT(ISNUMBER('ورودی ابزار'!F9))),"n.a.",'ورودی ابزار'!E257/100*'ورودی ابزار'!F9)</x:f>
        <x:v>55.99439999999999</x:v>
      </x:c>
      <x:c r="I50" s="3"/>
      <x:c r="J50" s="3"/>
      <x:c r="K50" s="3"/>
      <x:c r="L50" s="3"/>
      <x:c r="M50" s="3"/>
    </x:row>
    <x:row r="51" ht="25" customHeight="1">
      <x:c r="A51" s="2" t="str">
        <x:v>پرداخت نوین آرین</x:v>
      </x:c>
      <x:c r="B51" s="3" t="str">
        <x:v>کارت‌خوان</x:v>
      </x:c>
      <x:c r="C51" s="34" t="n">
        <x:f>IF(H103="n.a.","n.a.",H103/'داده‌ها'!$K$8)</x:f>
        <x:v>529.7989111416</x:v>
      </x:c>
      <x:c r="D51" s="34" t="n">
        <x:f>IF(I103="n.a.","n.a.",I103/'داده‌ها'!$K$6)</x:f>
        <x:v>397.4179260172</x:v>
      </x:c>
      <x:c r="E51" s="34" t="n">
        <x:f>J103</x:f>
        <x:v>98.52721503873111</x:v>
      </x:c>
      <x:c r="F51" s="34" t="n">
        <x:f>K103</x:f>
        <x:v>96.42696238137003</x:v>
      </x:c>
      <x:c r="G51" s="15" t="n">
        <x:f>IF(OR(NOT(ISNUMBER('ورودی ابزار'!E210)),NOT(ISNUMBER('ورودی ابزار'!E6))),"n.a.",'ورودی ابزار'!E210/100*'ورودی ابزار'!E6)</x:f>
        <x:v>1913205.9267</x:v>
      </x:c>
      <x:c r="H51" s="15" t="n">
        <x:f>IF(OR(NOT(ISNUMBER('ورودی ابزار'!E258)),NOT(ISNUMBER('ورودی ابزار'!F6))),"n.a.",'ورودی ابزار'!E258/100*'ورودی ابزار'!F6)</x:f>
        <x:v>1563613.3503000003</x:v>
      </x:c>
      <x:c r="I51" s="3"/>
      <x:c r="J51" s="3"/>
      <x:c r="K51" s="3"/>
      <x:c r="L51" s="3"/>
      <x:c r="M51" s="3"/>
    </x:row>
    <x:row r="52" ht="25" customHeight="1">
      <x:c r="A52" s="2" t="str">
        <x:v>پرداخت نوین آرین</x:v>
      </x:c>
      <x:c r="B52" s="3" t="str">
        <x:v>اینترنتی</x:v>
      </x:c>
      <x:c r="C52" s="34" t="n">
        <x:f>IF(H104="n.a.","n.a.",H104/'داده‌ها'!$K$8)</x:f>
        <x:v>7.919434935000001</x:v>
      </x:c>
      <x:c r="D52" s="34" t="n">
        <x:f>IF(I104="n.a.","n.a.",I104/'داده‌ها'!$K$6)</x:f>
        <x:v>14.72605965084</x:v>
      </x:c>
      <x:c r="E52" s="34" t="n">
        <x:f>J104</x:f>
        <x:v>1.472784961268896</x:v>
      </x:c>
      <x:c r="F52" s="34" t="n">
        <x:f>K104</x:f>
        <x:v>3.5730376186299746</x:v>
      </x:c>
      <x:c r="G52" s="15" t="n">
        <x:f>IF(OR(NOT(ISNUMBER('ورودی ابزار'!E211)),NOT(ISNUMBER('ورودی ابزار'!E7))),"n.a.",'ورودی ابزار'!E211/100*'ورودی ابزار'!E7)</x:f>
        <x:v>1286.5005</x:v>
      </x:c>
      <x:c r="H52" s="15" t="n">
        <x:f>IF(OR(NOT(ISNUMBER('ورودی ابزار'!E259)),NOT(ISNUMBER('ورودی ابزار'!F7))),"n.a.",'ورودی ابزار'!E259/100*'ورودی ابزار'!F7)</x:f>
        <x:v>636.6800000000001</x:v>
      </x:c>
      <x:c r="I52" s="3"/>
      <x:c r="J52" s="3"/>
      <x:c r="K52" s="3"/>
      <x:c r="L52" s="3"/>
      <x:c r="M52" s="3"/>
    </x:row>
    <x:row r="53" ht="25" customHeight="1">
      <x:c r="A53" s="2" t="str">
        <x:v>پرداخت نوین آرین</x:v>
      </x:c>
      <x:c r="B53" s="3" t="str">
        <x:v>کد دستوری</x:v>
      </x:c>
      <x:c r="C53" s="34" t="n">
        <x:f>IF(H105="n.a.","n.a.",H105/'داده‌ها'!$K$8)</x:f>
        <x:v>0</x:v>
      </x:c>
      <x:c r="D53" s="34" t="n">
        <x:f>IF(I105="n.a.","n.a.",I105/'داده‌ها'!$K$6)</x:f>
        <x:v>0</x:v>
      </x:c>
      <x:c r="E53" s="34" t="n">
        <x:f>J105</x:f>
        <x:v>0</x:v>
      </x:c>
      <x:c r="F53" s="34" t="n">
        <x:f>K105</x:f>
        <x:v>0</x:v>
      </x:c>
      <x:c r="G53" s="15" t="n">
        <x:f>IF(OR(NOT(ISNUMBER('ورودی ابزار'!E212)),NOT(ISNUMBER('ورودی ابزار'!E8))),"n.a.",'ورودی ابزار'!E212/100*'ورودی ابزار'!E8)</x:f>
        <x:v>12.979199999999999</x:v>
      </x:c>
      <x:c r="H53" s="15" t="n">
        <x:f>IF(OR(NOT(ISNUMBER('ورودی ابزار'!E260)),NOT(ISNUMBER('ورودی ابزار'!F8))),"n.a.",'ورودی ابزار'!E260/100*'ورودی ابزار'!F8)</x:f>
        <x:v>0</x:v>
      </x:c>
      <x:c r="I53" s="3"/>
      <x:c r="J53" s="3"/>
      <x:c r="K53" s="3"/>
      <x:c r="L53" s="3"/>
      <x:c r="M53" s="3"/>
    </x:row>
    <x:row r="54" ht="25" customHeight="1">
      <x:c r="A54" s="2" t="str">
        <x:v>پرداخت نوین آرین</x:v>
      </x:c>
      <x:c r="B54" s="3" t="str">
        <x:v>موبایلی</x:v>
      </x:c>
      <x:c r="C54" s="34" t="n">
        <x:f>IF(H106="n.a.","n.a.",H106/'داده‌ها'!$K$8)</x:f>
        <x:v>0</x:v>
      </x:c>
      <x:c r="D54" s="34" t="n">
        <x:f>IF(I106="n.a.","n.a.",I106/'داده‌ها'!$K$6)</x:f>
        <x:v>0</x:v>
      </x:c>
      <x:c r="E54" s="34" t="n">
        <x:f>J106</x:f>
        <x:v>0</x:v>
      </x:c>
      <x:c r="F54" s="34" t="n">
        <x:f>K106</x:f>
        <x:v>0</x:v>
      </x:c>
      <x:c r="G54" s="15" t="n">
        <x:f>IF(OR(NOT(ISNUMBER('ورودی ابزار'!E213)),NOT(ISNUMBER('ورودی ابزار'!E9))),"n.a.",'ورودی ابزار'!E213/100*'ورودی ابزار'!E9)</x:f>
        <x:v>0</x:v>
      </x:c>
      <x:c r="H54" s="15" t="n">
        <x:f>IF(OR(NOT(ISNUMBER('ورودی ابزار'!E261)),NOT(ISNUMBER('ورودی ابزار'!F9))),"n.a.",'ورودی ابزار'!E261/100*'ورودی ابزار'!F9)</x:f>
        <x:v>0</x:v>
      </x:c>
      <x:c r="I54" s="3"/>
      <x:c r="J54" s="3"/>
      <x:c r="K54" s="3"/>
      <x:c r="L54" s="3"/>
      <x:c r="M54" s="3"/>
    </x:row>
    <x:row r="55" ht="25" customHeight="1">
      <x:c r="A55" s="2" t="str">
        <x:v>تجارت الکترونیک پارسیان</x:v>
      </x:c>
      <x:c r="B55" s="3" t="str">
        <x:v>کارت‌خوان</x:v>
      </x:c>
      <x:c r="C55" s="34" t="n">
        <x:f>IF(H107="n.a.","n.a.",H107/'داده‌ها'!$K$8)</x:f>
        <x:v>531.9473252176</x:v>
      </x:c>
      <x:c r="D55" s="34" t="n">
        <x:f>IF(I107="n.a.","n.a.",I107/'داده‌ها'!$K$6)</x:f>
        <x:v>359.4098357773</x:v>
      </x:c>
      <x:c r="E55" s="34" t="n">
        <x:f>J107</x:f>
        <x:v>92.97798821342269</x:v>
      </x:c>
      <x:c r="F55" s="34" t="n">
        <x:f>K107</x:f>
        <x:v>74.5230052059583</x:v>
      </x:c>
      <x:c r="G55" s="15" t="n">
        <x:f>IF(OR(NOT(ISNUMBER('ورودی ابزار'!E214)),NOT(ISNUMBER('ورودی ابزار'!E6))),"n.a.",'ورودی ابزار'!E214/100*'ورودی ابزار'!E6)</x:f>
        <x:v>958270.4874</x:v>
      </x:c>
      <x:c r="H55" s="15" t="n">
        <x:f>IF(OR(NOT(ISNUMBER('ورودی ابزار'!E262)),NOT(ISNUMBER('ورودی ابزار'!F6))),"n.a.",'ورودی ابزار'!E262/100*'ورودی ابزار'!F6)</x:f>
        <x:v>824152.6395</x:v>
      </x:c>
      <x:c r="I55" s="3"/>
      <x:c r="J55" s="3"/>
      <x:c r="K55" s="3"/>
      <x:c r="L55" s="3"/>
      <x:c r="M55" s="3"/>
    </x:row>
    <x:row r="56" ht="25" customHeight="1">
      <x:c r="A56" s="2" t="str">
        <x:v>تجارت الکترونیک پارسیان</x:v>
      </x:c>
      <x:c r="B56" s="3" t="str">
        <x:v>اینترنتی</x:v>
      </x:c>
      <x:c r="C56" s="34" t="n">
        <x:f>IF(H108="n.a.","n.a.",H108/'داده‌ها'!$K$8)</x:f>
        <x:v>18.784343915999997</x:v>
      </x:c>
      <x:c r="D56" s="34" t="n">
        <x:f>IF(I108="n.a.","n.a.",I108/'داده‌ها'!$K$6)</x:f>
        <x:v>121.11650509929999</x:v>
      </x:c>
      <x:c r="E56" s="34" t="n">
        <x:f>J108</x:f>
        <x:v>3.283277167535873</x:v>
      </x:c>
      <x:c r="F56" s="34" t="n">
        <x:f>K108</x:f>
        <x:v>25.11329697063533</x:v>
      </x:c>
      <x:c r="G56" s="15" t="n">
        <x:f>IF(OR(NOT(ISNUMBER('ورودی ابزار'!E215)),NOT(ISNUMBER('ورودی ابزار'!E7))),"n.a.",'ورودی ابزار'!E215/100*'ورودی ابزار'!E7)</x:f>
        <x:v>7870.356</x:v>
      </x:c>
      <x:c r="H56" s="15" t="n">
        <x:f>IF(OR(NOT(ISNUMBER('ورودی ابزار'!E263)),NOT(ISNUMBER('ورودی ابزار'!F7))),"n.a.",'ورودی ابزار'!E263/100*'ورودی ابزار'!F7)</x:f>
        <x:v>4051.5999999999995</x:v>
      </x:c>
      <x:c r="I56" s="3"/>
      <x:c r="J56" s="3"/>
      <x:c r="K56" s="3"/>
      <x:c r="L56" s="3"/>
      <x:c r="M56" s="3"/>
    </x:row>
    <x:row r="57" ht="25" customHeight="1">
      <x:c r="A57" s="2" t="str">
        <x:v>تجارت الکترونیک پارسیان</x:v>
      </x:c>
      <x:c r="B57" s="3" t="str">
        <x:v>کد دستوری</x:v>
      </x:c>
      <x:c r="C57" s="34" t="n">
        <x:f>IF(H109="n.a.","n.a.",H109/'داده‌ها'!$K$8)</x:f>
        <x:v>16.2421791345</x:v>
      </x:c>
      <x:c r="D57" s="34" t="n">
        <x:f>IF(I109="n.a.","n.a.",I109/'داده‌ها'!$K$6)</x:f>
        <x:v>0.9229347740599999</x:v>
      </x:c>
      <x:c r="E57" s="34" t="n">
        <x:f>J109</x:f>
        <x:v>2.838937369428614</x:v>
      </x:c>
      <x:c r="F57" s="34" t="n">
        <x:f>K109</x:f>
        <x:v>0.1913689223982484</x:v>
      </x:c>
      <x:c r="G57" s="15" t="n">
        <x:f>IF(OR(NOT(ISNUMBER('ورودی ابزار'!E216)),NOT(ISNUMBER('ورودی ابزار'!E8))),"n.a.",'ورودی ابزار'!E216/100*'ورودی ابزار'!E8)</x:f>
        <x:v>26.0208</x:v>
      </x:c>
      <x:c r="H57" s="15" t="n">
        <x:f>IF(OR(NOT(ISNUMBER('ورودی ابزار'!E264)),NOT(ISNUMBER('ورودی ابزار'!F8))),"n.a.",'ورودی ابزار'!E264/100*'ورودی ابزار'!F8)</x:f>
        <x:v>19.995</x:v>
      </x:c>
      <x:c r="I57" s="3"/>
      <x:c r="J57" s="3"/>
      <x:c r="K57" s="3"/>
      <x:c r="L57" s="3"/>
      <x:c r="M57" s="3"/>
    </x:row>
    <x:row r="58" ht="25" customHeight="1">
      <x:c r="A58" s="2" t="str">
        <x:v>تجارت الکترونیک پارسیان</x:v>
      </x:c>
      <x:c r="B58" s="3" t="str">
        <x:v>موبایلی</x:v>
      </x:c>
      <x:c r="C58" s="34" t="n">
        <x:f>IF(H110="n.a.","n.a.",H110/'داده‌ها'!$K$8)</x:f>
        <x:v>5.147936080000001</x:v>
      </x:c>
      <x:c r="D58" s="34" t="n">
        <x:f>IF(I110="n.a.","n.a.",I110/'داده‌ها'!$K$6)</x:f>
        <x:v>0.83110848576</x:v>
      </x:c>
      <x:c r="E58" s="34" t="n">
        <x:f>J110</x:f>
        <x:v>0.8997972496128213</x:v>
      </x:c>
      <x:c r="F58" s="34" t="n">
        <x:f>K110</x:f>
        <x:v>0.17232890100811335</x:v>
      </x:c>
      <x:c r="G58" s="15" t="n">
        <x:f>IF(OR(NOT(ISNUMBER('ورودی ابزار'!E217)),NOT(ISNUMBER('ورودی ابزار'!E9))),"n.a.",'ورودی ابزار'!E217/100*'ورودی ابزار'!E9)</x:f>
        <x:v>85.98119999999999</x:v>
      </x:c>
      <x:c r="H58" s="15" t="n">
        <x:f>IF(OR(NOT(ISNUMBER('ورودی ابزار'!E265)),NOT(ISNUMBER('ورودی ابزار'!F9))),"n.a.",'ورودی ابزار'!E265/100*'ورودی ابزار'!F9)</x:f>
        <x:v>37.9995</x:v>
      </x:c>
      <x:c r="I58" s="3"/>
      <x:c r="J58" s="3"/>
      <x:c r="K58" s="3"/>
      <x:c r="L58" s="3"/>
      <x:c r="M58" s="3"/>
    </x:row>
    <x:row r="59" ht="25" customHeight="1">
      <x:c r="A59" s="2" t="str">
        <x:v>امیدپی</x:v>
      </x:c>
      <x:c r="B59" s="3" t="str">
        <x:v>کارت‌خوان</x:v>
      </x:c>
      <x:c r="C59" s="34" t="n">
        <x:f>IF(H111="n.a.","n.a.",H111/'داده‌ها'!$K$8)</x:f>
        <x:v>369.527221072</x:v>
      </x:c>
      <x:c r="D59" s="34" t="n">
        <x:f>IF(I111="n.a.","n.a.",I111/'داده‌ها'!$K$6)</x:f>
        <x:v>42.0089418441</x:v>
      </x:c>
      <x:c r="E59" s="34" t="n">
        <x:f>J111</x:f>
        <x:v>99.90233883357462</x:v>
      </x:c>
      <x:c r="F59" s="34" t="n">
        <x:f>K111</x:f>
        <x:v>98.49876812834256</x:v>
      </x:c>
      <x:c r="G59" s="15" t="n">
        <x:f>IF(OR(NOT(ISNUMBER('ورودی ابزار'!E218)),NOT(ISNUMBER('ورودی ابزار'!E6))),"n.a.",'ورودی ابزار'!E218/100*'ورودی ابزار'!E6)</x:f>
        <x:v>270138.8961</x:v>
      </x:c>
      <x:c r="H59" s="15" t="n">
        <x:f>IF(OR(NOT(ISNUMBER('ورودی ابزار'!E266)),NOT(ISNUMBER('ورودی ابزار'!F6))),"n.a.",'ورودی ابزار'!E266/100*'ورودی ابزار'!F6)</x:f>
        <x:v>217649.1501</x:v>
      </x:c>
      <x:c r="I59" s="3"/>
      <x:c r="J59" s="3"/>
      <x:c r="K59" s="3"/>
      <x:c r="L59" s="3"/>
      <x:c r="M59" s="3"/>
    </x:row>
    <x:row r="60" ht="25" customHeight="1">
      <x:c r="A60" s="2" t="str">
        <x:v>امیدپی</x:v>
      </x:c>
      <x:c r="B60" s="3" t="str">
        <x:v>اینترنتی</x:v>
      </x:c>
      <x:c r="C60" s="34" t="n">
        <x:f>IF(H112="n.a.","n.a.",H112/'داده‌ها'!$K$8)</x:f>
        <x:v>0.36123738299999997</x:v>
      </x:c>
      <x:c r="D60" s="34" t="n">
        <x:f>IF(I112="n.a.","n.a.",I112/'داده‌ها'!$K$6)</x:f>
        <x:v>0.6402634630799999</x:v>
      </x:c>
      <x:c r="E60" s="34" t="n">
        <x:f>J112</x:f>
        <x:v>0.09766116642537727</x:v>
      </x:c>
      <x:c r="F60" s="34" t="n">
        <x:f>K112</x:f>
        <x:v>1.501231871657434</x:v>
      </x:c>
      <x:c r="G60" s="15" t="n">
        <x:f>IF(OR(NOT(ISNUMBER('ورودی ابزار'!E219)),NOT(ISNUMBER('ورودی ابزار'!E7))),"n.a.",'ورودی ابزار'!E219/100*'ورودی ابزار'!E7)</x:f>
        <x:v>1891.9125000000001</x:v>
      </x:c>
      <x:c r="H60" s="15" t="n">
        <x:f>IF(OR(NOT(ISNUMBER('ورودی ابزار'!E267)),NOT(ISNUMBER('ورودی ابزار'!F7))),"n.a.",'ورودی ابزار'!E267/100*'ورودی ابزار'!F7)</x:f>
        <x:v>231.52</x:v>
      </x:c>
      <x:c r="I60" s="3"/>
      <x:c r="J60" s="3"/>
      <x:c r="K60" s="3"/>
      <x:c r="L60" s="3"/>
      <x:c r="M60" s="3"/>
    </x:row>
    <x:row r="61" ht="25" customHeight="1">
      <x:c r="A61" s="2" t="str">
        <x:v>امیدپی</x:v>
      </x:c>
      <x:c r="B61" s="3" t="str">
        <x:v>کد دستوری</x:v>
      </x:c>
      <x:c r="C61" s="34" t="n">
        <x:f>IF(H113="n.a.","n.a.",H113/'داده‌ها'!$K$8)</x:f>
        <x:v>0</x:v>
      </x:c>
      <x:c r="D61" s="34" t="n">
        <x:f>IF(I113="n.a.","n.a.",I113/'داده‌ها'!$K$6)</x:f>
        <x:v>0</x:v>
      </x:c>
      <x:c r="E61" s="34" t="n">
        <x:f>J113</x:f>
        <x:v>0</x:v>
      </x:c>
      <x:c r="F61" s="34" t="n">
        <x:f>K113</x:f>
        <x:v>0</x:v>
      </x:c>
      <x:c r="G61" s="15" t="n">
        <x:f>IF(OR(NOT(ISNUMBER('ورودی ابزار'!E220)),NOT(ISNUMBER('ورودی ابزار'!E8))),"n.a.",'ورودی ابزار'!E220/100*'ورودی ابزار'!E8)</x:f>
        <x:v>8.9856</x:v>
      </x:c>
      <x:c r="H61" s="15" t="n">
        <x:f>IF(OR(NOT(ISNUMBER('ورودی ابزار'!E268)),NOT(ISNUMBER('ورودی ابزار'!F8))),"n.a.",'ورودی ابزار'!E268/100*'ورودی ابزار'!F8)</x:f>
        <x:v>0</x:v>
      </x:c>
      <x:c r="I61" s="3"/>
      <x:c r="J61" s="3"/>
      <x:c r="K61" s="3"/>
      <x:c r="L61" s="3"/>
      <x:c r="M61" s="3"/>
    </x:row>
    <x:row r="62" ht="25" customHeight="1">
      <x:c r="A62" s="2" t="str">
        <x:v>امیدپی</x:v>
      </x:c>
      <x:c r="B62" s="3" t="str">
        <x:v>موبایلی</x:v>
      </x:c>
      <x:c r="C62" s="34" t="n">
        <x:f>IF(H114="n.a.","n.a.",H114/'داده‌ها'!$K$8)</x:f>
        <x:v>0</x:v>
      </x:c>
      <x:c r="D62" s="34" t="n">
        <x:f>IF(I114="n.a.","n.a.",I114/'داده‌ها'!$K$6)</x:f>
        <x:v>0</x:v>
      </x:c>
      <x:c r="E62" s="34" t="n">
        <x:f>J114</x:f>
        <x:v>0</x:v>
      </x:c>
      <x:c r="F62" s="34" t="n">
        <x:f>K114</x:f>
        <x:v>0</x:v>
      </x:c>
      <x:c r="G62" s="15" t="n">
        <x:f>IF(OR(NOT(ISNUMBER('ورودی ابزار'!E221)),NOT(ISNUMBER('ورودی ابزار'!E9))),"n.a.",'ورودی ابزار'!E221/100*'ورودی ابزار'!E9)</x:f>
        <x:v>20.002</x:v>
      </x:c>
      <x:c r="H62" s="15" t="n">
        <x:f>IF(OR(NOT(ISNUMBER('ورودی ابزار'!E269)),NOT(ISNUMBER('ورودی ابزار'!F9))),"n.a.",'ورودی ابزار'!E269/100*'ورودی ابزار'!F9)</x:f>
        <x:v>0.9933</x:v>
      </x:c>
      <x:c r="I62" s="3"/>
      <x:c r="J62" s="3"/>
      <x:c r="K62" s="3"/>
      <x:c r="L62" s="3"/>
      <x:c r="M62" s="3"/>
    </x:row>
    <x:row r="63" ht="25" customHeight="1">
      <x:c r="A63" s="2" t="str">
        <x:v>فن آوا کارت</x:v>
      </x:c>
      <x:c r="B63" s="3" t="str">
        <x:v>کارت‌خوان</x:v>
      </x:c>
      <x:c r="C63" s="34" t="n">
        <x:f>IF(H115="n.a.","n.a.",H115/'داده‌ها'!$K$8)</x:f>
        <x:v>79.0616379968</x:v>
      </x:c>
      <x:c r="D63" s="34" t="n">
        <x:f>IF(I115="n.a.","n.a.",I115/'داده‌ها'!$K$6)</x:f>
        <x:v>73.01554177665</x:v>
      </x:c>
      <x:c r="E63" s="34" t="n">
        <x:f>J115</x:f>
        <x:v>98.71626913061343</x:v>
      </x:c>
      <x:c r="F63" s="34" t="n">
        <x:f>K115</x:f>
        <x:v>95.26619988621329</x:v>
      </x:c>
      <x:c r="G63" s="15" t="n">
        <x:f>IF(OR(NOT(ISNUMBER('ورودی ابزار'!E222)),NOT(ISNUMBER('ورودی ابزار'!E6))),"n.a.",'ورودی ابزار'!E222/100*'ورودی ابزار'!E6)</x:f>
        <x:v>859330.7271000001</x:v>
      </x:c>
      <x:c r="H63" s="15" t="n">
        <x:f>IF(OR(NOT(ISNUMBER('ورودی ابزار'!E270)),NOT(ISNUMBER('ورودی ابزار'!F6))),"n.a.",'ورودی ابزار'!E270/100*'ورودی ابزار'!F6)</x:f>
        <x:v>456243.6159</x:v>
      </x:c>
      <x:c r="I63" s="3"/>
      <x:c r="J63" s="3"/>
      <x:c r="K63" s="3"/>
      <x:c r="L63" s="3"/>
      <x:c r="M63" s="3"/>
    </x:row>
    <x:row r="64" ht="25" customHeight="1">
      <x:c r="A64" s="2" t="str">
        <x:v>فن آوا کارت</x:v>
      </x:c>
      <x:c r="B64" s="3" t="str">
        <x:v>اینترنتی</x:v>
      </x:c>
      <x:c r="C64" s="34" t="n">
        <x:f>IF(H116="n.a.","n.a.",H116/'داده‌ها'!$K$8)</x:f>
        <x:v>1.028137167</x:v>
      </x:c>
      <x:c r="D64" s="34" t="n">
        <x:f>IF(I116="n.a.","n.a.",I116/'داده‌ها'!$K$6)</x:f>
        <x:v>3.62815962412</x:v>
      </x:c>
      <x:c r="E64" s="34" t="n">
        <x:f>J116</x:f>
        <x:v>1.2837308693865714</x:v>
      </x:c>
      <x:c r="F64" s="34" t="n">
        <x:f>K116</x:f>
        <x:v>4.733800113786715</x:v>
      </x:c>
      <x:c r="G64" s="15" t="n">
        <x:f>IF(OR(NOT(ISNUMBER('ورودی ابزار'!E223)),NOT(ISNUMBER('ورودی ابزار'!E7))),"n.a.",'ورودی ابزار'!E223/100*'ورودی ابزار'!E7)</x:f>
        <x:v>2043.2655000000002</x:v>
      </x:c>
      <x:c r="H64" s="15" t="n">
        <x:f>IF(OR(NOT(ISNUMBER('ورودی ابزار'!E271)),NOT(ISNUMBER('ورودی ابزار'!F7))),"n.a.",'ورودی ابزار'!E271/100*'ورودی ابزار'!F7)</x:f>
        <x:v>1143.13</x:v>
      </x:c>
      <x:c r="I64" s="3"/>
      <x:c r="J64" s="3"/>
      <x:c r="K64" s="3"/>
      <x:c r="L64" s="3"/>
      <x:c r="M64" s="3"/>
    </x:row>
    <x:row r="65" ht="25" customHeight="1">
      <x:c r="A65" s="2" t="str">
        <x:v>فن آوا کارت</x:v>
      </x:c>
      <x:c r="B65" s="3" t="str">
        <x:v>کد دستوری</x:v>
      </x:c>
      <x:c r="C65" s="34" t="n">
        <x:f>IF(H117="n.a.","n.a.",H117/'داده‌ها'!$K$8)</x:f>
        <x:v>0</x:v>
      </x:c>
      <x:c r="D65" s="34" t="n">
        <x:f>IF(I117="n.a.","n.a.",I117/'داده‌ها'!$K$6)</x:f>
        <x:v>0</x:v>
      </x:c>
      <x:c r="E65" s="34" t="n">
        <x:f>J117</x:f>
        <x:v>0</x:v>
      </x:c>
      <x:c r="F65" s="34" t="n">
        <x:f>K117</x:f>
        <x:v>0</x:v>
      </x:c>
      <x:c r="G65" s="15" t="n">
        <x:f>IF(OR(NOT(ISNUMBER('ورودی ابزار'!E224)),NOT(ISNUMBER('ورودی ابزار'!E8))),"n.a.",'ورودی ابزار'!E224/100*'ورودی ابزار'!E8)</x:f>
        <x:v>0.9984000000000001</x:v>
      </x:c>
      <x:c r="H65" s="15" t="n">
        <x:f>IF(OR(NOT(ISNUMBER('ورودی ابزار'!E272)),NOT(ISNUMBER('ورودی ابزار'!F8))),"n.a.",'ورودی ابزار'!E272/100*'ورودی ابزار'!F8)</x:f>
        <x:v>0</x:v>
      </x:c>
      <x:c r="I65" s="3"/>
      <x:c r="J65" s="3"/>
      <x:c r="K65" s="3"/>
      <x:c r="L65" s="3"/>
      <x:c r="M65" s="3"/>
    </x:row>
    <x:row r="66" ht="25" customHeight="1">
      <x:c r="A66" s="2" t="str">
        <x:v>فن آوا کارت</x:v>
      </x:c>
      <x:c r="B66" s="3" t="str">
        <x:v>موبایلی</x:v>
      </x:c>
      <x:c r="C66" s="34" t="n">
        <x:f>IF(H118="n.a.","n.a.",H118/'داده‌ها'!$K$8)</x:f>
        <x:v>0</x:v>
      </x:c>
      <x:c r="D66" s="34" t="n">
        <x:f>IF(I118="n.a.","n.a.",I118/'داده‌ها'!$K$6)</x:f>
        <x:v>0</x:v>
      </x:c>
      <x:c r="E66" s="34" t="n">
        <x:f>J118</x:f>
        <x:v>0</x:v>
      </x:c>
      <x:c r="F66" s="34" t="n">
        <x:f>K118</x:f>
        <x:v>0</x:v>
      </x:c>
      <x:c r="G66" s="15" t="n">
        <x:f>IF(OR(NOT(ISNUMBER('ورودی ابزار'!E225)),NOT(ISNUMBER('ورودی ابزار'!E9))),"n.a.",'ورودی ابزار'!E225/100*'ورودی ابزار'!E9)</x:f>
        <x:v>0.9863999999999999</x:v>
      </x:c>
      <x:c r="H66" s="15" t="n">
        <x:f>IF(OR(NOT(ISNUMBER('ورودی ابزار'!E273)),NOT(ISNUMBER('ورودی ابزار'!F9))),"n.a.",'ورودی ابزار'!E273/100*'ورودی ابزار'!F9)</x:f>
        <x:v>0</x:v>
      </x:c>
      <x:c r="I66" s="3"/>
      <x:c r="J66" s="3"/>
      <x:c r="K66" s="3"/>
      <x:c r="L66" s="3"/>
      <x:c r="M66" s="3"/>
    </x:row>
    <x:row r="67" ht="25" customHeight="1">
      <x:c r="A67" s="2" t="str">
        <x:v>کارت اعتباری ایران کیش</x:v>
      </x:c>
      <x:c r="B67" s="3" t="str">
        <x:v>کارت‌خوان</x:v>
      </x:c>
      <x:c r="C67" s="34" t="n">
        <x:f>IF(H119="n.a.","n.a.",H119/'داده‌ها'!$K$8)</x:f>
        <x:v>251.364446892</x:v>
      </x:c>
      <x:c r="D67" s="34" t="n">
        <x:f>IF(I119="n.a.","n.a.",I119/'داده‌ها'!$K$6)</x:f>
        <x:v>247.05258655935</x:v>
      </x:c>
      <x:c r="E67" s="34" t="n">
        <x:f>J119</x:f>
        <x:v>98.97154876463856</x:v>
      </x:c>
      <x:c r="F67" s="34" t="n">
        <x:f>K119</x:f>
        <x:v>92.56346523404213</x:v>
      </x:c>
      <x:c r="G67" s="15" t="n">
        <x:f>IF(OR(NOT(ISNUMBER('ورودی ابزار'!E226)),NOT(ISNUMBER('ورودی ابزار'!E6))),"n.a.",'ورودی ابزار'!E226/100*'ورودی ابزار'!E6)</x:f>
        <x:v>1009407.8916000001</x:v>
      </x:c>
      <x:c r="H67" s="15" t="n">
        <x:f>IF(OR(NOT(ISNUMBER('ورودی ابزار'!E274)),NOT(ISNUMBER('ورودی ابزار'!F6))),"n.a.",'ورودی ابزار'!E274/100*'ورودی ابزار'!F6)</x:f>
        <x:v>826884.6372</x:v>
      </x:c>
      <x:c r="I67" s="3"/>
      <x:c r="J67" s="3"/>
      <x:c r="K67" s="3"/>
      <x:c r="L67" s="3"/>
      <x:c r="M67" s="3"/>
    </x:row>
    <x:row r="68" ht="25" customHeight="1">
      <x:c r="A68" s="2" t="str">
        <x:v>کارت اعتباری ایران کیش</x:v>
      </x:c>
      <x:c r="B68" s="3" t="str">
        <x:v>اینترنتی</x:v>
      </x:c>
      <x:c r="C68" s="34" t="n">
        <x:f>IF(H120="n.a.","n.a.",H120/'داده‌ها'!$K$8)</x:f>
        <x:v>2.6120241539999998</x:v>
      </x:c>
      <x:c r="D68" s="34" t="n">
        <x:f>IF(I120="n.a.","n.a.",I120/'داده‌ها'!$K$6)</x:f>
        <x:v>19.848167355480005</x:v>
      </x:c>
      <x:c r="E68" s="34" t="n">
        <x:f>J120</x:f>
        <x:v>1.028451235361449</x:v>
      </x:c>
      <x:c r="F68" s="34" t="n">
        <x:f>K120</x:f>
        <x:v>7.436534765957874</x:v>
      </x:c>
      <x:c r="G68" s="15" t="n">
        <x:f>IF(OR(NOT(ISNUMBER('ورودی ابزار'!E227)),NOT(ISNUMBER('ورودی ابزار'!E7))),"n.a.",'ورودی ابزار'!E227/100*'ورودی ابزار'!E7)</x:f>
        <x:v>52292.4615</x:v>
      </x:c>
      <x:c r="H68" s="15" t="n">
        <x:f>IF(OR(NOT(ISNUMBER('ورودی ابزار'!E275)),NOT(ISNUMBER('ورودی ابزار'!F7))),"n.a.",'ورودی ابزار'!E275/100*'ورودی ابزار'!F7)</x:f>
        <x:v>1447</x:v>
      </x:c>
      <x:c r="I68" s="3"/>
      <x:c r="J68" s="3"/>
      <x:c r="K68" s="3"/>
      <x:c r="L68" s="3"/>
      <x:c r="M68" s="3"/>
    </x:row>
    <x:row r="69" ht="25" customHeight="1">
      <x:c r="A69" s="2" t="str">
        <x:v>کارت اعتباری ایران کیش</x:v>
      </x:c>
      <x:c r="B69" s="3" t="str">
        <x:v>کد دستوری</x:v>
      </x:c>
      <x:c r="C69" s="34" t="n">
        <x:f>IF(H121="n.a.","n.a.",H121/'داده‌ها'!$K$8)</x:f>
        <x:v>0</x:v>
      </x:c>
      <x:c r="D69" s="34" t="n">
        <x:f>IF(I121="n.a.","n.a.",I121/'داده‌ها'!$K$6)</x:f>
        <x:v>0</x:v>
      </x:c>
      <x:c r="E69" s="34" t="n">
        <x:f>J121</x:f>
        <x:v>0</x:v>
      </x:c>
      <x:c r="F69" s="34" t="n">
        <x:f>K121</x:f>
        <x:v>0</x:v>
      </x:c>
      <x:c r="G69" s="15" t="n">
        <x:f>IF(OR(NOT(ISNUMBER('ورودی ابزار'!E228)),NOT(ISNUMBER('ورودی ابزار'!E8))),"n.a.",'ورودی ابزار'!E228/100*'ورودی ابزار'!E8)</x:f>
        <x:v>1.9968000000000001</x:v>
      </x:c>
      <x:c r="H69" s="15" t="n">
        <x:f>IF(OR(NOT(ISNUMBER('ورودی ابزار'!E276)),NOT(ISNUMBER('ورودی ابزار'!F8))),"n.a.",'ورودی ابزار'!E276/100*'ورودی ابزار'!F8)</x:f>
        <x:v>0</x:v>
      </x:c>
      <x:c r="I69" s="3"/>
      <x:c r="J69" s="3"/>
      <x:c r="K69" s="3"/>
      <x:c r="L69" s="3"/>
      <x:c r="M69" s="3"/>
    </x:row>
    <x:row r="70" ht="25" customHeight="1">
      <x:c r="A70" s="2" t="str">
        <x:v>کارت اعتباری ایران کیش</x:v>
      </x:c>
      <x:c r="B70" s="3" t="str">
        <x:v>موبایلی</x:v>
      </x:c>
      <x:c r="C70" s="34" t="n">
        <x:f>IF(H122="n.a.","n.a.",H122/'داده‌ها'!$K$8)</x:f>
        <x:v>0</x:v>
      </x:c>
      <x:c r="D70" s="34" t="n">
        <x:f>IF(I122="n.a.","n.a.",I122/'داده‌ها'!$K$6)</x:f>
        <x:v>0</x:v>
      </x:c>
      <x:c r="E70" s="34" t="n">
        <x:f>J122</x:f>
        <x:v>0</x:v>
      </x:c>
      <x:c r="F70" s="34" t="n">
        <x:f>K122</x:f>
        <x:v>0</x:v>
      </x:c>
      <x:c r="G70" s="15" t="n">
        <x:f>IF(OR(NOT(ISNUMBER('ورودی ابزار'!E229)),NOT(ISNUMBER('ورودی ابزار'!E9))),"n.a.",'ورودی ابزار'!E229/100*'ورودی ابزار'!E9)</x:f>
        <x:v>0.9863999999999999</x:v>
      </x:c>
      <x:c r="H70" s="15" t="n">
        <x:f>IF(OR(NOT(ISNUMBER('ورودی ابزار'!E277)),NOT(ISNUMBER('ورودی ابزار'!F9))),"n.a.",'ورودی ابزار'!E277/100*'ورودی ابزار'!F9)</x:f>
        <x:v>0</x:v>
      </x:c>
      <x:c r="I70" s="3"/>
      <x:c r="J70" s="3"/>
      <x:c r="K70" s="3"/>
      <x:c r="L70" s="3"/>
      <x:c r="M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  <x:c r="M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  <x:c r="M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  <x:c r="M73" s="3"/>
    </x:row>
    <x:row r="74" ht="34" customHeight="1">
      <x:c r="A74" s="12" t="str">
        <x:v>شناسه</x:v>
      </x:c>
      <x:c r="B74" s="12" t="str">
        <x:v>دوره</x:v>
      </x:c>
      <x:c r="C74" s="12" t="str">
        <x:v>ابزار</x:v>
      </x:c>
      <x:c r="D74" s="12" t="str">
        <x:v>سهم تعداد</x:v>
      </x:c>
      <x:c r="E74" s="12" t="str">
        <x:v>سهم مبلغ</x:v>
      </x:c>
      <x:c r="F74" s="12" t="str">
        <x:v>تعداد شبکه ابزار</x:v>
      </x:c>
      <x:c r="G74" s="12" t="str">
        <x:v>مبلغ شبکه ابزار</x:v>
      </x:c>
      <x:c r="H74" s="12" t="str">
        <x:v>تعداد شرکت تقریبی</x:v>
      </x:c>
      <x:c r="I74" s="12" t="str">
        <x:v>مبلغ شرکت تقریبی</x:v>
      </x:c>
      <x:c r="J74" s="12" t="str">
        <x:v>ترکیب تعداد؛ درصد</x:v>
      </x:c>
      <x:c r="K74" s="12" t="str">
        <x:v>ترکیب مبلغ؛ درصد</x:v>
      </x:c>
      <x:c r="L74" s="3"/>
      <x:c r="M74" s="3"/>
    </x:row>
    <x:row r="75" ht="25" customHeight="1">
      <x:c r="A75" s="2" t="str">
        <x:v>AP</x:v>
      </x:c>
      <x:c r="B75" s="3" t="str">
        <x:v>1405-07</x:v>
      </x:c>
      <x:c r="C75" s="3" t="str">
        <x:v>POS</x:v>
      </x:c>
      <x:c r="D75" s="33" t="n">
        <x:f>IF(NOT(ISNUMBER('ورودی ابزار'!D22)),"n.a.",'ورودی ابزار'!D22)</x:f>
        <x:v>3.6</x:v>
      </x:c>
      <x:c r="E75" s="33" t="n">
        <x:f>IF(NOT(ISNUMBER('ورودی ابزار'!E22)),"n.a.",'ورودی ابزار'!E22)</x:f>
        <x:v>4.51</x:v>
      </x:c>
      <x:c r="F75" s="34" t="n">
        <x:f>IF(NOT(ISNUMBER('ورودی ابزار'!C6)),"n.a.",'ورودی ابزار'!C6)</x:f>
        <x:v>4296828152</x:v>
      </x:c>
      <x:c r="G75" s="34" t="n">
        <x:f>IF(NOT(ISNUMBER('ورودی ابزار'!D6)),"n.a.",'ورودی ابزار'!D6)</x:f>
        <x:v>33340430035</x:v>
      </x:c>
      <x:c r="H75" s="34" t="n">
        <x:f>IF(COUNT(D75,F75)&lt;2,"n.a.",D75/100*F75)</x:f>
        <x:v>154685813.47200003</x:v>
      </x:c>
      <x:c r="I75" s="34" t="n">
        <x:f>IF(COUNT(E75,G75)&lt;2,"n.a.",E75/100*G75)</x:f>
        <x:v>1503653394.5785</x:v>
      </x:c>
      <x:c r="J75" s="34" t="n">
        <x:f>IF(OR(COUNT(H75,H76,H77,H78)&lt;4,SUM(H75,H76,H77,H78)&lt;=0),"n.a.",H75/SUM(H75,H76,H77,H78)*100)</x:f>
        <x:v>66.89150397980106</x:v>
      </x:c>
      <x:c r="K75" s="34" t="n">
        <x:f>IF(OR(COUNT(I75,I76,I77,I78)&lt;4,SUM(I75,I76,I77,I78)&lt;=0),"n.a.",I75/SUM(I75,I76,I77,I78)*100)</x:f>
        <x:v>69.04826057526256</x:v>
      </x:c>
      <x:c r="L75" s="3"/>
      <x:c r="M75" s="3"/>
    </x:row>
    <x:row r="76" ht="25" customHeight="1">
      <x:c r="A76" s="2" t="str">
        <x:v>AP</x:v>
      </x:c>
      <x:c r="B76" s="3" t="str">
        <x:v>1405-07</x:v>
      </x:c>
      <x:c r="C76" s="3" t="str">
        <x:v>IPG</x:v>
      </x:c>
      <x:c r="D76" s="33" t="n">
        <x:f>IF(NOT(ISNUMBER('ورودی ابزار'!D23)),"n.a.",'ورودی ابزار'!D23)</x:f>
        <x:v>6.04</x:v>
      </x:c>
      <x:c r="E76" s="33" t="n">
        <x:f>IF(NOT(ISNUMBER('ورودی ابزار'!E23)),"n.a.",'ورودی ابزار'!E23)</x:f>
        <x:v>5.59</x:v>
      </x:c>
      <x:c r="F76" s="34" t="n">
        <x:f>IF(NOT(ISNUMBER('ورودی ابزار'!C7)),"n.a.",'ورودی ابزار'!C7)</x:f>
        <x:v>277874910</x:v>
      </x:c>
      <x:c r="G76" s="34" t="n">
        <x:f>IF(NOT(ISNUMBER('ورودی ابزار'!D7)),"n.a.",'ورودی ابزار'!D7)</x:f>
        <x:v>10671057718</x:v>
      </x:c>
      <x:c r="H76" s="34" t="n">
        <x:f>IF(COUNT(D76,F76)&lt;2,"n.a.",D76/100*F76)</x:f>
        <x:v>16783644.564</x:v>
      </x:c>
      <x:c r="I76" s="34" t="n">
        <x:f>IF(COUNT(E76,G76)&lt;2,"n.a.",E76/100*G76)</x:f>
        <x:v>596512126.4362</x:v>
      </x:c>
      <x:c r="J76" s="34" t="n">
        <x:f>IF(OR(COUNT(H75,H76,H77,H78)&lt;4,SUM(H75,H76,H77,H78)&lt;=0),"n.a.",H76/SUM(H75,H76,H77,H78)*100)</x:f>
        <x:v>7.257829286016531</x:v>
      </x:c>
      <x:c r="K76" s="34" t="n">
        <x:f>IF(OR(COUNT(I75,I76,I77,I78)&lt;4,SUM(I75,I76,I77,I78)&lt;=0),"n.a.",I76/SUM(I75,I76,I77,I78)*100)</x:f>
        <x:v>27.39203388957629</x:v>
      </x:c>
      <x:c r="L76" s="3"/>
      <x:c r="M76" s="3"/>
    </x:row>
    <x:row r="77" ht="25" customHeight="1">
      <x:c r="A77" s="2" t="str">
        <x:v>AP</x:v>
      </x:c>
      <x:c r="B77" s="3" t="str">
        <x:v>1405-07</x:v>
      </x:c>
      <x:c r="C77" s="3" t="str">
        <x:v>USSD</x:v>
      </x:c>
      <x:c r="D77" s="33" t="n">
        <x:f>IF(NOT(ISNUMBER('ورودی ابزار'!D24)),"n.a.",'ورودی ابزار'!D24)</x:f>
        <x:v>5.25</x:v>
      </x:c>
      <x:c r="E77" s="33" t="n">
        <x:f>IF(NOT(ISNUMBER('ورودی ابزار'!E24)),"n.a.",'ورودی ابزار'!E24)</x:f>
        <x:v>4.5</x:v>
      </x:c>
      <x:c r="F77" s="34" t="n">
        <x:f>IF(NOT(ISNUMBER('ورودی ابزار'!C8)),"n.a.",'ورودی ابزار'!C8)</x:f>
        <x:v>71331485</x:v>
      </x:c>
      <x:c r="G77" s="34" t="n">
        <x:f>IF(NOT(ISNUMBER('ورودی ابزار'!D8)),"n.a.",'ورودی ابزار'!D8)</x:f>
        <x:v>35146031</x:v>
      </x:c>
      <x:c r="H77" s="34" t="n">
        <x:f>IF(COUNT(D77,F77)&lt;2,"n.a.",D77/100*F77)</x:f>
        <x:v>3744902.9625</x:v>
      </x:c>
      <x:c r="I77" s="34" t="n">
        <x:f>IF(COUNT(E77,G77)&lt;2,"n.a.",E77/100*G77)</x:f>
        <x:v>1581571.395</x:v>
      </x:c>
      <x:c r="J77" s="34" t="n">
        <x:f>IF(OR(COUNT(H75,H76,H77,H78)&lt;4,SUM(H75,H76,H77,H78)&lt;=0),"n.a.",H77/SUM(H75,H76,H77,H78)*100)</x:f>
        <x:v>1.6194257624367177</x:v>
      </x:c>
      <x:c r="K77" s="34" t="n">
        <x:f>IF(OR(COUNT(I75,I76,I77,I78)&lt;4,SUM(I75,I76,I77,I78)&lt;=0),"n.a.",I77/SUM(I75,I76,I77,I78)*100)</x:f>
        <x:v>0.07262628089298032</x:v>
      </x:c>
      <x:c r="L77" s="3"/>
      <x:c r="M77" s="3"/>
    </x:row>
    <x:row r="78" ht="25" customHeight="1">
      <x:c r="A78" s="2" t="str">
        <x:v>AP</x:v>
      </x:c>
      <x:c r="B78" s="3" t="str">
        <x:v>1405-07</x:v>
      </x:c>
      <x:c r="C78" s="3" t="str">
        <x:v>MOBILE</x:v>
      </x:c>
      <x:c r="D78" s="33" t="n">
        <x:f>IF(NOT(ISNUMBER('ورودی ابزار'!D25)),"n.a.",'ورودی ابزار'!D25)</x:f>
        <x:v>74.67</x:v>
      </x:c>
      <x:c r="E78" s="33" t="n">
        <x:f>IF(NOT(ISNUMBER('ورودی ابزار'!E25)),"n.a.",'ورودی ابزار'!E25)</x:f>
        <x:v>15.35</x:v>
      </x:c>
      <x:c r="F78" s="34" t="n">
        <x:f>IF(NOT(ISNUMBER('ورودی ابزار'!C9)),"n.a.",'ورودی ابزار'!C9)</x:f>
        <x:v>75042800</x:v>
      </x:c>
      <x:c r="G78" s="34" t="n">
        <x:f>IF(NOT(ISNUMBER('ورودی ابزار'!D9)),"n.a.",'ورودی ابزار'!D9)</x:f>
        <x:v>494707432</x:v>
      </x:c>
      <x:c r="H78" s="34" t="n">
        <x:f>IF(COUNT(D78,F78)&lt;2,"n.a.",D78/100*F78)</x:f>
        <x:v>56034458.760000005</x:v>
      </x:c>
      <x:c r="I78" s="34" t="n">
        <x:f>IF(COUNT(E78,G78)&lt;2,"n.a.",E78/100*G78)</x:f>
        <x:v>75937590.81199999</x:v>
      </x:c>
      <x:c r="J78" s="34" t="n">
        <x:f>IF(OR(COUNT(H75,H76,H77,H78)&lt;4,SUM(H75,H76,H77,H78)&lt;=0),"n.a.",H78/SUM(H75,H76,H77,H78)*100)</x:f>
        <x:v>24.23124097174569</x:v>
      </x:c>
      <x:c r="K78" s="34" t="n">
        <x:f>IF(OR(COUNT(I75,I76,I77,I78)&lt;4,SUM(I75,I76,I77,I78)&lt;=0),"n.a.",I78/SUM(I75,I76,I77,I78)*100)</x:f>
        <x:v>3.4870792542681968</x:v>
      </x:c>
      <x:c r="L78" s="3"/>
      <x:c r="M78" s="3"/>
    </x:row>
    <x:row r="79" ht="25" customHeight="1">
      <x:c r="A79" s="2" t="str">
        <x:v>DAM</x:v>
      </x:c>
      <x:c r="B79" s="3" t="str">
        <x:v>1405-07</x:v>
      </x:c>
      <x:c r="C79" s="3" t="str">
        <x:v>POS</x:v>
      </x:c>
      <x:c r="D79" s="33" t="n">
        <x:f>IF(NOT(ISNUMBER('ورودی ابزار'!D26)),"n.a.",'ورودی ابزار'!D26)</x:f>
        <x:v>0.25</x:v>
      </x:c>
      <x:c r="E79" s="33" t="n">
        <x:f>IF(NOT(ISNUMBER('ورودی ابزار'!E26)),"n.a.",'ورودی ابزار'!E26)</x:f>
        <x:v>0.23</x:v>
      </x:c>
      <x:c r="F79" s="34" t="n">
        <x:f>IF(NOT(ISNUMBER('ورودی ابزار'!C6)),"n.a.",'ورودی ابزار'!C6)</x:f>
        <x:v>4296828152</x:v>
      </x:c>
      <x:c r="G79" s="34" t="n">
        <x:f>IF(NOT(ISNUMBER('ورودی ابزار'!D6)),"n.a.",'ورودی ابزار'!D6)</x:f>
        <x:v>33340430035</x:v>
      </x:c>
      <x:c r="H79" s="34" t="n">
        <x:f>IF(COUNT(D79,F79)&lt;2,"n.a.",D79/100*F79)</x:f>
        <x:v>10742070.38</x:v>
      </x:c>
      <x:c r="I79" s="34" t="n">
        <x:f>IF(COUNT(E79,G79)&lt;2,"n.a.",E79/100*G79)</x:f>
        <x:v>76682989.08049999</x:v>
      </x:c>
      <x:c r="J79" s="34" t="n">
        <x:f>IF(OR(COUNT(H79,H80,H81,H82)&lt;4,SUM(H79,H80,H81,H82)&lt;=0),"n.a.",H79/SUM(H79,H80,H81,H82)*100)</x:f>
        <x:v>98.97588033342153</x:v>
      </x:c>
      <x:c r="K79" s="34" t="n">
        <x:f>IF(OR(COUNT(I79,I80,I81,I82)&lt;4,SUM(I79,I80,I81,I82)&lt;=0),"n.a.",I79/SUM(I79,I80,I81,I82)*100)</x:f>
        <x:v>100</x:v>
      </x:c>
      <x:c r="L79" s="3"/>
      <x:c r="M79" s="3"/>
    </x:row>
    <x:row r="80" ht="25" customHeight="1">
      <x:c r="A80" s="2" t="str">
        <x:v>DAM</x:v>
      </x:c>
      <x:c r="B80" s="3" t="str">
        <x:v>1405-07</x:v>
      </x:c>
      <x:c r="C80" s="3" t="str">
        <x:v>IPG</x:v>
      </x:c>
      <x:c r="D80" s="33" t="n">
        <x:f>IF(NOT(ISNUMBER('ورودی ابزار'!D27)),"n.a.",'ورودی ابزار'!D27)</x:f>
        <x:v>0.04</x:v>
      </x:c>
      <x:c r="E80" s="33" t="n">
        <x:f>IF(NOT(ISNUMBER('ورودی ابزار'!E27)),"n.a.",'ورودی ابزار'!E27)</x:f>
        <x:v>0</x:v>
      </x:c>
      <x:c r="F80" s="34" t="n">
        <x:f>IF(NOT(ISNUMBER('ورودی ابزار'!C7)),"n.a.",'ورودی ابزار'!C7)</x:f>
        <x:v>277874910</x:v>
      </x:c>
      <x:c r="G80" s="34" t="n">
        <x:f>IF(NOT(ISNUMBER('ورودی ابزار'!D7)),"n.a.",'ورودی ابزار'!D7)</x:f>
        <x:v>10671057718</x:v>
      </x:c>
      <x:c r="H80" s="34" t="n">
        <x:f>IF(COUNT(D80,F80)&lt;2,"n.a.",D80/100*F80)</x:f>
        <x:v>111149.964</x:v>
      </x:c>
      <x:c r="I80" s="34" t="n">
        <x:f>IF(COUNT(E80,G80)&lt;2,"n.a.",E80/100*G80)</x:f>
        <x:v>0</x:v>
      </x:c>
      <x:c r="J80" s="34" t="n">
        <x:f>IF(OR(COUNT(H79,H80,H81,H82)&lt;4,SUM(H79,H80,H81,H82)&lt;=0),"n.a.",H80/SUM(H79,H80,H81,H82)*100)</x:f>
        <x:v>1.0241196665784749</x:v>
      </x:c>
      <x:c r="K80" s="34" t="n">
        <x:f>IF(OR(COUNT(I79,I80,I81,I82)&lt;4,SUM(I79,I80,I81,I82)&lt;=0),"n.a.",I80/SUM(I79,I80,I81,I82)*100)</x:f>
        <x:v>0</x:v>
      </x:c>
      <x:c r="L80" s="3"/>
      <x:c r="M80" s="3"/>
    </x:row>
    <x:row r="81" ht="25" customHeight="1">
      <x:c r="A81" s="2" t="str">
        <x:v>DAM</x:v>
      </x:c>
      <x:c r="B81" s="3" t="str">
        <x:v>1405-07</x:v>
      </x:c>
      <x:c r="C81" s="3" t="str">
        <x:v>USSD</x:v>
      </x:c>
      <x:c r="D81" s="33" t="n">
        <x:f>IF(NOT(ISNUMBER('ورودی ابزار'!D28)),"n.a.",'ورودی ابزار'!D28)</x:f>
        <x:v>0</x:v>
      </x:c>
      <x:c r="E81" s="33" t="n">
        <x:f>IF(NOT(ISNUMBER('ورودی ابزار'!E28)),"n.a.",'ورودی ابزار'!E28)</x:f>
        <x:v>0</x:v>
      </x:c>
      <x:c r="F81" s="34" t="n">
        <x:f>IF(NOT(ISNUMBER('ورودی ابزار'!C8)),"n.a.",'ورودی ابزار'!C8)</x:f>
        <x:v>71331485</x:v>
      </x:c>
      <x:c r="G81" s="34" t="n">
        <x:f>IF(NOT(ISNUMBER('ورودی ابزار'!D8)),"n.a.",'ورودی ابزار'!D8)</x:f>
        <x:v>35146031</x:v>
      </x:c>
      <x:c r="H81" s="34" t="n">
        <x:f>IF(COUNT(D81,F81)&lt;2,"n.a.",D81/100*F81)</x:f>
        <x:v>0</x:v>
      </x:c>
      <x:c r="I81" s="34" t="n">
        <x:f>IF(COUNT(E81,G81)&lt;2,"n.a.",E81/100*G81)</x:f>
        <x:v>0</x:v>
      </x:c>
      <x:c r="J81" s="34" t="n">
        <x:f>IF(OR(COUNT(H79,H80,H81,H82)&lt;4,SUM(H79,H80,H81,H82)&lt;=0),"n.a.",H81/SUM(H79,H80,H81,H82)*100)</x:f>
        <x:v>0</x:v>
      </x:c>
      <x:c r="K81" s="34" t="n">
        <x:f>IF(OR(COUNT(I79,I80,I81,I82)&lt;4,SUM(I79,I80,I81,I82)&lt;=0),"n.a.",I81/SUM(I79,I80,I81,I82)*100)</x:f>
        <x:v>0</x:v>
      </x:c>
      <x:c r="L81" s="3"/>
      <x:c r="M81" s="3"/>
    </x:row>
    <x:row r="82" ht="25" customHeight="1">
      <x:c r="A82" s="2" t="str">
        <x:v>DAM</x:v>
      </x:c>
      <x:c r="B82" s="3" t="str">
        <x:v>1405-07</x:v>
      </x:c>
      <x:c r="C82" s="3" t="str">
        <x:v>MOBILE</x:v>
      </x:c>
      <x:c r="D82" s="33" t="n">
        <x:f>IF(NOT(ISNUMBER('ورودی ابزار'!D29)),"n.a.",'ورودی ابزار'!D29)</x:f>
        <x:v>0</x:v>
      </x:c>
      <x:c r="E82" s="33" t="n">
        <x:f>IF(NOT(ISNUMBER('ورودی ابزار'!E29)),"n.a.",'ورودی ابزار'!E29)</x:f>
        <x:v>0</x:v>
      </x:c>
      <x:c r="F82" s="34" t="n">
        <x:f>IF(NOT(ISNUMBER('ورودی ابزار'!C9)),"n.a.",'ورودی ابزار'!C9)</x:f>
        <x:v>75042800</x:v>
      </x:c>
      <x:c r="G82" s="34" t="n">
        <x:f>IF(NOT(ISNUMBER('ورودی ابزار'!D9)),"n.a.",'ورودی ابزار'!D9)</x:f>
        <x:v>494707432</x:v>
      </x:c>
      <x:c r="H82" s="34" t="n">
        <x:f>IF(COUNT(D82,F82)&lt;2,"n.a.",D82/100*F82)</x:f>
        <x:v>0</x:v>
      </x:c>
      <x:c r="I82" s="34" t="n">
        <x:f>IF(COUNT(E82,G82)&lt;2,"n.a.",E82/100*G82)</x:f>
        <x:v>0</x:v>
      </x:c>
      <x:c r="J82" s="34" t="n">
        <x:f>IF(OR(COUNT(H79,H80,H81,H82)&lt;4,SUM(H79,H80,H81,H82)&lt;=0),"n.a.",H82/SUM(H79,H80,H81,H82)*100)</x:f>
        <x:v>0</x:v>
      </x:c>
      <x:c r="K82" s="34" t="n">
        <x:f>IF(OR(COUNT(I79,I80,I81,I82)&lt;4,SUM(I79,I80,I81,I82)&lt;=0),"n.a.",I82/SUM(I79,I80,I81,I82)*100)</x:f>
        <x:v>0</x:v>
      </x:c>
      <x:c r="L82" s="3"/>
      <x:c r="M82" s="3"/>
    </x:row>
    <x:row r="83" ht="25" customHeight="1">
      <x:c r="A83" s="2" t="str">
        <x:v>BEP</x:v>
      </x:c>
      <x:c r="B83" s="3" t="str">
        <x:v>1405-07</x:v>
      </x:c>
      <x:c r="C83" s="3" t="str">
        <x:v>POS</x:v>
      </x:c>
      <x:c r="D83" s="33" t="n">
        <x:f>IF(NOT(ISNUMBER('ورودی ابزار'!D30)),"n.a.",'ورودی ابزار'!D30)</x:f>
        <x:v>20.7</x:v>
      </x:c>
      <x:c r="E83" s="33" t="n">
        <x:f>IF(NOT(ISNUMBER('ورودی ابزار'!E30)),"n.a.",'ورودی ابزار'!E30)</x:f>
        <x:v>23.1</x:v>
      </x:c>
      <x:c r="F83" s="34" t="n">
        <x:f>IF(NOT(ISNUMBER('ورودی ابزار'!C6)),"n.a.",'ورودی ابزار'!C6)</x:f>
        <x:v>4296828152</x:v>
      </x:c>
      <x:c r="G83" s="34" t="n">
        <x:f>IF(NOT(ISNUMBER('ورودی ابزار'!D6)),"n.a.",'ورودی ابزار'!D6)</x:f>
        <x:v>33340430035</x:v>
      </x:c>
      <x:c r="H83" s="34" t="n">
        <x:f>IF(COUNT(D83,F83)&lt;2,"n.a.",D83/100*F83)</x:f>
        <x:v>889443427.464</x:v>
      </x:c>
      <x:c r="I83" s="34" t="n">
        <x:f>IF(COUNT(E83,G83)&lt;2,"n.a.",E83/100*G83)</x:f>
        <x:v>7701639338.085</x:v>
      </x:c>
      <x:c r="J83" s="34" t="n">
        <x:f>IF(OR(COUNT(H83,H84,H85,H86)&lt;4,SUM(H83,H84,H85,H86)&lt;=0),"n.a.",H83/SUM(H83,H84,H85,H86)*100)</x:f>
        <x:v>84.52165076383713</x:v>
      </x:c>
      <x:c r="K83" s="34" t="n">
        <x:f>IF(OR(COUNT(I83,I84,I85,I86)&lt;4,SUM(I83,I84,I85,I86)&lt;=0),"n.a.",I83/SUM(I83,I84,I85,I86)*100)</x:f>
        <x:v>66.57276976791299</x:v>
      </x:c>
      <x:c r="L83" s="3"/>
      <x:c r="M83" s="3"/>
    </x:row>
    <x:row r="84" ht="25" customHeight="1">
      <x:c r="A84" s="2" t="str">
        <x:v>BEP</x:v>
      </x:c>
      <x:c r="B84" s="3" t="str">
        <x:v>1405-07</x:v>
      </x:c>
      <x:c r="C84" s="3" t="str">
        <x:v>IPG</x:v>
      </x:c>
      <x:c r="D84" s="33" t="n">
        <x:f>IF(NOT(ISNUMBER('ورودی ابزار'!D31)),"n.a.",'ورودی ابزار'!D31)</x:f>
        <x:v>45.71</x:v>
      </x:c>
      <x:c r="E84" s="33" t="n">
        <x:f>IF(NOT(ISNUMBER('ورودی ابزار'!E31)),"n.a.",'ورودی ابزار'!E31)</x:f>
        <x:v>36.06</x:v>
      </x:c>
      <x:c r="F84" s="34" t="n">
        <x:f>IF(NOT(ISNUMBER('ورودی ابزار'!C7)),"n.a.",'ورودی ابزار'!C7)</x:f>
        <x:v>277874910</x:v>
      </x:c>
      <x:c r="G84" s="34" t="n">
        <x:f>IF(NOT(ISNUMBER('ورودی ابزار'!D7)),"n.a.",'ورودی ابزار'!D7)</x:f>
        <x:v>10671057718</x:v>
      </x:c>
      <x:c r="H84" s="34" t="n">
        <x:f>IF(COUNT(D84,F84)&lt;2,"n.a.",D84/100*F84)</x:f>
        <x:v>127016621.361</x:v>
      </x:c>
      <x:c r="I84" s="34" t="n">
        <x:f>IF(COUNT(E84,G84)&lt;2,"n.a.",E84/100*G84)</x:f>
        <x:v>3847983413.1108003</x:v>
      </x:c>
      <x:c r="J84" s="34" t="n">
        <x:f>IF(OR(COUNT(H83,H84,H85,H86)&lt;4,SUM(H83,H84,H85,H86)&lt;=0),"n.a.",H84/SUM(H83,H84,H85,H86)*100)</x:f>
        <x:v>12.070081334443836</x:v>
      </x:c>
      <x:c r="K84" s="34" t="n">
        <x:f>IF(OR(COUNT(I83,I84,I85,I86)&lt;4,SUM(I83,I84,I85,I86)&lt;=0),"n.a.",I84/SUM(I83,I84,I85,I86)*100)</x:f>
        <x:v>33.261868361583105</x:v>
      </x:c>
      <x:c r="L84" s="3"/>
      <x:c r="M84" s="3"/>
    </x:row>
    <x:row r="85" ht="25" customHeight="1">
      <x:c r="A85" s="2" t="str">
        <x:v>BEP</x:v>
      </x:c>
      <x:c r="B85" s="3" t="str">
        <x:v>1405-07</x:v>
      </x:c>
      <x:c r="C85" s="3" t="str">
        <x:v>USSD</x:v>
      </x:c>
      <x:c r="D85" s="33" t="n">
        <x:f>IF(NOT(ISNUMBER('ورودی ابزار'!D32)),"n.a.",'ورودی ابزار'!D32)</x:f>
        <x:v>49.05</x:v>
      </x:c>
      <x:c r="E85" s="33" t="n">
        <x:f>IF(NOT(ISNUMBER('ورودی ابزار'!E32)),"n.a.",'ورودی ابزار'!E32)</x:f>
        <x:v>46.83</x:v>
      </x:c>
      <x:c r="F85" s="34" t="n">
        <x:f>IF(NOT(ISNUMBER('ورودی ابزار'!C8)),"n.a.",'ورودی ابزار'!C8)</x:f>
        <x:v>71331485</x:v>
      </x:c>
      <x:c r="G85" s="34" t="n">
        <x:f>IF(NOT(ISNUMBER('ورودی ابزار'!D8)),"n.a.",'ورودی ابزار'!D8)</x:f>
        <x:v>35146031</x:v>
      </x:c>
      <x:c r="H85" s="34" t="n">
        <x:f>IF(COUNT(D85,F85)&lt;2,"n.a.",D85/100*F85)</x:f>
        <x:v>34988093.3925</x:v>
      </x:c>
      <x:c r="I85" s="34" t="n">
        <x:f>IF(COUNT(E85,G85)&lt;2,"n.a.",E85/100*G85)</x:f>
        <x:v>16458886.3173</x:v>
      </x:c>
      <x:c r="J85" s="34" t="n">
        <x:f>IF(OR(COUNT(H83,H84,H85,H86)&lt;4,SUM(H83,H84,H85,H86)&lt;=0),"n.a.",H85/SUM(H83,H84,H85,H86)*100)</x:f>
        <x:v>3.324833619879772</x:v>
      </x:c>
      <x:c r="K85" s="34" t="n">
        <x:f>IF(OR(COUNT(I83,I84,I85,I86)&lt;4,SUM(I83,I84,I85,I86)&lt;=0),"n.a.",I85/SUM(I83,I84,I85,I86)*100)</x:f>
        <x:v>0.14227018448130987</x:v>
      </x:c>
      <x:c r="L85" s="3"/>
      <x:c r="M85" s="3"/>
    </x:row>
    <x:row r="86" ht="25" customHeight="1">
      <x:c r="A86" s="2" t="str">
        <x:v>BEP</x:v>
      </x:c>
      <x:c r="B86" s="3" t="str">
        <x:v>1405-07</x:v>
      </x:c>
      <x:c r="C86" s="3" t="str">
        <x:v>MOBILE</x:v>
      </x:c>
      <x:c r="D86" s="33" t="n">
        <x:f>IF(NOT(ISNUMBER('ورودی ابزار'!D33)),"n.a.",'ورودی ابزار'!D33)</x:f>
        <x:v>1.17</x:v>
      </x:c>
      <x:c r="E86" s="33" t="n">
        <x:f>IF(NOT(ISNUMBER('ورودی ابزار'!E33)),"n.a.",'ورودی ابزار'!E33)</x:f>
        <x:v>0.54</x:v>
      </x:c>
      <x:c r="F86" s="34" t="n">
        <x:f>IF(NOT(ISNUMBER('ورودی ابزار'!C9)),"n.a.",'ورودی ابزار'!C9)</x:f>
        <x:v>75042800</x:v>
      </x:c>
      <x:c r="G86" s="34" t="n">
        <x:f>IF(NOT(ISNUMBER('ورودی ابزار'!D9)),"n.a.",'ورودی ابزار'!D9)</x:f>
        <x:v>494707432</x:v>
      </x:c>
      <x:c r="H86" s="34" t="n">
        <x:f>IF(COUNT(D86,F86)&lt;2,"n.a.",D86/100*F86)</x:f>
        <x:v>878000.7599999999</x:v>
      </x:c>
      <x:c r="I86" s="34" t="n">
        <x:f>IF(COUNT(E86,G86)&lt;2,"n.a.",E86/100*G86)</x:f>
        <x:v>2671420.1328000003</x:v>
      </x:c>
      <x:c r="J86" s="34" t="n">
        <x:f>IF(OR(COUNT(H83,H84,H85,H86)&lt;4,SUM(H83,H84,H85,H86)&lt;=0),"n.a.",H86/SUM(H83,H84,H85,H86)*100)</x:f>
        <x:v>0.08343428183925414</x:v>
      </x:c>
      <x:c r="K86" s="34" t="n">
        <x:f>IF(OR(COUNT(I83,I84,I85,I86)&lt;4,SUM(I83,I84,I85,I86)&lt;=0),"n.a.",I86/SUM(I83,I84,I85,I86)*100)</x:f>
        <x:v>0.02309168602258679</x:v>
      </x:c>
      <x:c r="L86" s="3"/>
      <x:c r="M86" s="3"/>
    </x:row>
    <x:row r="87" ht="25" customHeight="1">
      <x:c r="A87" s="2" t="str">
        <x:v>SAD</x:v>
      </x:c>
      <x:c r="B87" s="3" t="str">
        <x:v>1405-07</x:v>
      </x:c>
      <x:c r="C87" s="3" t="str">
        <x:v>POS</x:v>
      </x:c>
      <x:c r="D87" s="33" t="n">
        <x:f>IF(NOT(ISNUMBER('ورودی ابزار'!D34)),"n.a.",'ورودی ابزار'!D34)</x:f>
        <x:v>6.68</x:v>
      </x:c>
      <x:c r="E87" s="33" t="n">
        <x:f>IF(NOT(ISNUMBER('ورودی ابزار'!E34)),"n.a.",'ورودی ابزار'!E34)</x:f>
        <x:v>9.67</x:v>
      </x:c>
      <x:c r="F87" s="34" t="n">
        <x:f>IF(NOT(ISNUMBER('ورودی ابزار'!C6)),"n.a.",'ورودی ابزار'!C6)</x:f>
        <x:v>4296828152</x:v>
      </x:c>
      <x:c r="G87" s="34" t="n">
        <x:f>IF(NOT(ISNUMBER('ورودی ابزار'!D6)),"n.a.",'ورودی ابزار'!D6)</x:f>
        <x:v>33340430035</x:v>
      </x:c>
      <x:c r="H87" s="34" t="n">
        <x:f>IF(COUNT(D87,F87)&lt;2,"n.a.",D87/100*F87)</x:f>
        <x:v>287028120.5536</x:v>
      </x:c>
      <x:c r="I87" s="34" t="n">
        <x:f>IF(COUNT(E87,G87)&lt;2,"n.a.",E87/100*G87)</x:f>
        <x:v>3224019584.3845</x:v>
      </x:c>
      <x:c r="J87" s="34" t="n">
        <x:f>IF(OR(COUNT(H87,H88,H89,H90)&lt;4,SUM(H87,H88,H89,H90)&lt;=0),"n.a.",H87/SUM(H87,H88,H89,H90)*100)</x:f>
        <x:v>94.56195511709164</x:v>
      </x:c>
      <x:c r="K87" s="34" t="n">
        <x:f>IF(OR(COUNT(I87,I88,I89,I90)&lt;4,SUM(I87,I88,I89,I90)&lt;=0),"n.a.",I87/SUM(I87,I88,I89,I90)*100)</x:f>
        <x:v>66.98763911357024</x:v>
      </x:c>
      <x:c r="L87" s="3"/>
      <x:c r="M87" s="3"/>
    </x:row>
    <x:row r="88" ht="25" customHeight="1">
      <x:c r="A88" s="2" t="str">
        <x:v>SAD</x:v>
      </x:c>
      <x:c r="B88" s="3" t="str">
        <x:v>1405-07</x:v>
      </x:c>
      <x:c r="C88" s="3" t="str">
        <x:v>IPG</x:v>
      </x:c>
      <x:c r="D88" s="33" t="n">
        <x:f>IF(NOT(ISNUMBER('ورودی ابزار'!D35)),"n.a.",'ورودی ابزار'!D35)</x:f>
        <x:v>5.29</x:v>
      </x:c>
      <x:c r="E88" s="33" t="n">
        <x:f>IF(NOT(ISNUMBER('ورودی ابزار'!E35)),"n.a.",'ورودی ابزار'!E35)</x:f>
        <x:v>11.47</x:v>
      </x:c>
      <x:c r="F88" s="34" t="n">
        <x:f>IF(NOT(ISNUMBER('ورودی ابزار'!C7)),"n.a.",'ورودی ابزار'!C7)</x:f>
        <x:v>277874910</x:v>
      </x:c>
      <x:c r="G88" s="34" t="n">
        <x:f>IF(NOT(ISNUMBER('ورودی ابزار'!D7)),"n.a.",'ورودی ابزار'!D7)</x:f>
        <x:v>10671057718</x:v>
      </x:c>
      <x:c r="H88" s="34" t="n">
        <x:f>IF(COUNT(D88,F88)&lt;2,"n.a.",D88/100*F88)</x:f>
        <x:v>14699582.739</x:v>
      </x:c>
      <x:c r="I88" s="34" t="n">
        <x:f>IF(COUNT(E88,G88)&lt;2,"n.a.",E88/100*G88)</x:f>
        <x:v>1223970320.2546</x:v>
      </x:c>
      <x:c r="J88" s="34" t="n">
        <x:f>IF(OR(COUNT(H87,H88,H89,H90)&lt;4,SUM(H87,H88,H89,H90)&lt;=0),"n.a.",H88/SUM(H87,H88,H89,H90)*100)</x:f>
        <x:v>4.842805229412074</x:v>
      </x:c>
      <x:c r="K88" s="34" t="n">
        <x:f>IF(OR(COUNT(I87,I88,I89,I90)&lt;4,SUM(I87,I88,I89,I90)&lt;=0),"n.a.",I88/SUM(I87,I88,I89,I90)*100)</x:f>
        <x:v>25.431260559352054</x:v>
      </x:c>
      <x:c r="L88" s="3"/>
      <x:c r="M88" s="3"/>
    </x:row>
    <x:row r="89" ht="25" customHeight="1">
      <x:c r="A89" s="2" t="str">
        <x:v>SAD</x:v>
      </x:c>
      <x:c r="B89" s="3" t="str">
        <x:v>1405-07</x:v>
      </x:c>
      <x:c r="C89" s="3" t="str">
        <x:v>USSD</x:v>
      </x:c>
      <x:c r="D89" s="33" t="n">
        <x:f>IF(NOT(ISNUMBER('ورودی ابزار'!D36)),"n.a.",'ورودی ابزار'!D36)</x:f>
        <x:v>0.25</x:v>
      </x:c>
      <x:c r="E89" s="33" t="n">
        <x:f>IF(NOT(ISNUMBER('ورودی ابزار'!E36)),"n.a.",'ورودی ابزار'!E36)</x:f>
        <x:v>0.2</x:v>
      </x:c>
      <x:c r="F89" s="34" t="n">
        <x:f>IF(NOT(ISNUMBER('ورودی ابزار'!C8)),"n.a.",'ورودی ابزار'!C8)</x:f>
        <x:v>71331485</x:v>
      </x:c>
      <x:c r="G89" s="34" t="n">
        <x:f>IF(NOT(ISNUMBER('ورودی ابزار'!D8)),"n.a.",'ورودی ابزار'!D8)</x:f>
        <x:v>35146031</x:v>
      </x:c>
      <x:c r="H89" s="34" t="n">
        <x:f>IF(COUNT(D89,F89)&lt;2,"n.a.",D89/100*F89)</x:f>
        <x:v>178328.7125</x:v>
      </x:c>
      <x:c r="I89" s="34" t="n">
        <x:f>IF(COUNT(E89,G89)&lt;2,"n.a.",E89/100*G89)</x:f>
        <x:v>70292.062</x:v>
      </x:c>
      <x:c r="J89" s="34" t="n">
        <x:f>IF(OR(COUNT(H87,H88,H89,H90)&lt;4,SUM(H87,H88,H89,H90)&lt;=0),"n.a.",H89/SUM(H87,H88,H89,H90)*100)</x:f>
        <x:v>0.05875073032910272</x:v>
      </x:c>
      <x:c r="K89" s="34" t="n">
        <x:f>IF(OR(COUNT(I87,I88,I89,I90)&lt;4,SUM(I87,I88,I89,I90)&lt;=0),"n.a.",I89/SUM(I87,I88,I89,I90)*100)</x:f>
        <x:v>0.0014605057936407186</x:v>
      </x:c>
      <x:c r="L89" s="3"/>
      <x:c r="M89" s="3"/>
    </x:row>
    <x:row r="90" ht="25" customHeight="1">
      <x:c r="A90" s="2" t="str">
        <x:v>SAD</x:v>
      </x:c>
      <x:c r="B90" s="3" t="str">
        <x:v>1405-07</x:v>
      </x:c>
      <x:c r="C90" s="3" t="str">
        <x:v>MOBILE</x:v>
      </x:c>
      <x:c r="D90" s="33" t="n">
        <x:f>IF(NOT(ISNUMBER('ورودی ابزار'!D37)),"n.a.",'ورودی ابزار'!D37)</x:f>
        <x:v>2.17</x:v>
      </x:c>
      <x:c r="E90" s="33" t="n">
        <x:f>IF(NOT(ISNUMBER('ورودی ابزار'!E37)),"n.a.",'ورودی ابزار'!E37)</x:f>
        <x:v>73.74</x:v>
      </x:c>
      <x:c r="F90" s="34" t="n">
        <x:f>IF(NOT(ISNUMBER('ورودی ابزار'!C9)),"n.a.",'ورودی ابزار'!C9)</x:f>
        <x:v>75042800</x:v>
      </x:c>
      <x:c r="G90" s="34" t="n">
        <x:f>IF(NOT(ISNUMBER('ورودی ابزار'!D9)),"n.a.",'ورودی ابزار'!D9)</x:f>
        <x:v>494707432</x:v>
      </x:c>
      <x:c r="H90" s="34" t="n">
        <x:f>IF(COUNT(D90,F90)&lt;2,"n.a.",D90/100*F90)</x:f>
        <x:v>1628428.76</x:v>
      </x:c>
      <x:c r="I90" s="34" t="n">
        <x:f>IF(COUNT(E90,G90)&lt;2,"n.a.",E90/100*G90)</x:f>
        <x:v>364797260.35679996</x:v>
      </x:c>
      <x:c r="J90" s="34" t="n">
        <x:f>IF(OR(COUNT(H87,H88,H89,H90)&lt;4,SUM(H87,H88,H89,H90)&lt;=0),"n.a.",H90/SUM(H87,H88,H89,H90)*100)</x:f>
        <x:v>0.5364889231671828</x:v>
      </x:c>
      <x:c r="K90" s="34" t="n">
        <x:f>IF(OR(COUNT(I87,I88,I89,I90)&lt;4,SUM(I87,I88,I89,I90)&lt;=0),"n.a.",I90/SUM(I87,I88,I89,I90)*100)</x:f>
        <x:v>7.57963982128406</x:v>
      </x:c>
      <x:c r="L90" s="3"/>
      <x:c r="M90" s="3"/>
    </x:row>
    <x:row r="91" ht="25" customHeight="1">
      <x:c r="A91" s="2" t="str">
        <x:v>PEP</x:v>
      </x:c>
      <x:c r="B91" s="3" t="str">
        <x:v>1405-07</x:v>
      </x:c>
      <x:c r="C91" s="3" t="str">
        <x:v>POS</x:v>
      </x:c>
      <x:c r="D91" s="33" t="n">
        <x:f>IF(NOT(ISNUMBER('ورودی ابزار'!D38)),"n.a.",'ورودی ابزار'!D38)</x:f>
        <x:v>4.75</x:v>
      </x:c>
      <x:c r="E91" s="33" t="n">
        <x:f>IF(NOT(ISNUMBER('ورودی ابزار'!E38)),"n.a.",'ورودی ابزار'!E38)</x:f>
        <x:v>5.15</x:v>
      </x:c>
      <x:c r="F91" s="34" t="n">
        <x:f>IF(NOT(ISNUMBER('ورودی ابزار'!C6)),"n.a.",'ورودی ابزار'!C6)</x:f>
        <x:v>4296828152</x:v>
      </x:c>
      <x:c r="G91" s="34" t="n">
        <x:f>IF(NOT(ISNUMBER('ورودی ابزار'!D6)),"n.a.",'ورودی ابزار'!D6)</x:f>
        <x:v>33340430035</x:v>
      </x:c>
      <x:c r="H91" s="34" t="n">
        <x:f>IF(COUNT(D91,F91)&lt;2,"n.a.",D91/100*F91)</x:f>
        <x:v>204099337.22</x:v>
      </x:c>
      <x:c r="I91" s="34" t="n">
        <x:f>IF(COUNT(E91,G91)&lt;2,"n.a.",E91/100*G91)</x:f>
        <x:v>1717032146.8025002</x:v>
      </x:c>
      <x:c r="J91" s="34" t="n">
        <x:f>IF(OR(COUNT(H91,H92,H93,H94)&lt;4,SUM(H91,H92,H93,H94)&lt;=0),"n.a.",H91/SUM(H91,H92,H93,H94)*100)</x:f>
        <x:v>96.956610112035</x:v>
      </x:c>
      <x:c r="K91" s="34" t="n">
        <x:f>IF(OR(COUNT(I91,I92,I93,I94)&lt;4,SUM(I91,I92,I93,I94)&lt;=0),"n.a.",I91/SUM(I91,I92,I93,I94)*100)</x:f>
        <x:v>75.25344247562286</x:v>
      </x:c>
      <x:c r="L91" s="3"/>
      <x:c r="M91" s="3"/>
    </x:row>
    <x:row r="92" ht="25" customHeight="1">
      <x:c r="A92" s="2" t="str">
        <x:v>PEP</x:v>
      </x:c>
      <x:c r="B92" s="3" t="str">
        <x:v>1405-07</x:v>
      </x:c>
      <x:c r="C92" s="3" t="str">
        <x:v>IPG</x:v>
      </x:c>
      <x:c r="D92" s="33" t="n">
        <x:f>IF(NOT(ISNUMBER('ورودی ابزار'!D39)),"n.a.",'ورودی ابزار'!D39)</x:f>
        <x:v>2.13</x:v>
      </x:c>
      <x:c r="E92" s="33" t="n">
        <x:f>IF(NOT(ISNUMBER('ورودی ابزار'!E39)),"n.a.",'ورودی ابزار'!E39)</x:f>
        <x:v>5.18</x:v>
      </x:c>
      <x:c r="F92" s="34" t="n">
        <x:f>IF(NOT(ISNUMBER('ورودی ابزار'!C7)),"n.a.",'ورودی ابزار'!C7)</x:f>
        <x:v>277874910</x:v>
      </x:c>
      <x:c r="G92" s="34" t="n">
        <x:f>IF(NOT(ISNUMBER('ورودی ابزار'!D7)),"n.a.",'ورودی ابزار'!D7)</x:f>
        <x:v>10671057718</x:v>
      </x:c>
      <x:c r="H92" s="34" t="n">
        <x:f>IF(COUNT(D92,F92)&lt;2,"n.a.",D92/100*F92)</x:f>
        <x:v>5918735.583</x:v>
      </x:c>
      <x:c r="I92" s="34" t="n">
        <x:f>IF(COUNT(E92,G92)&lt;2,"n.a.",E92/100*G92)</x:f>
        <x:v>552760789.7924</x:v>
      </x:c>
      <x:c r="J92" s="34" t="n">
        <x:f>IF(OR(COUNT(H91,H92,H93,H94)&lt;4,SUM(H91,H92,H93,H94)&lt;=0),"n.a.",H92/SUM(H91,H92,H93,H94)*100)</x:f>
        <x:v>2.8116727182636123</x:v>
      </x:c>
      <x:c r="K92" s="34" t="n">
        <x:f>IF(OR(COUNT(I91,I92,I93,I94)&lt;4,SUM(I91,I92,I93,I94)&lt;=0),"n.a.",I92/SUM(I91,I92,I93,I94)*100)</x:f>
        <x:v>24.226193070925017</x:v>
      </x:c>
      <x:c r="L92" s="3"/>
      <x:c r="M92" s="3"/>
    </x:row>
    <x:row r="93" ht="25" customHeight="1">
      <x:c r="A93" s="2" t="str">
        <x:v>PEP</x:v>
      </x:c>
      <x:c r="B93" s="3" t="str">
        <x:v>1405-07</x:v>
      </x:c>
      <x:c r="C93" s="3" t="str">
        <x:v>USSD</x:v>
      </x:c>
      <x:c r="D93" s="33" t="n">
        <x:f>IF(NOT(ISNUMBER('ورودی ابزار'!D40)),"n.a.",'ورودی ابزار'!D40)</x:f>
        <x:v>0</x:v>
      </x:c>
      <x:c r="E93" s="33" t="n">
        <x:f>IF(NOT(ISNUMBER('ورودی ابزار'!E40)),"n.a.",'ورودی ابزار'!E40)</x:f>
        <x:v>0</x:v>
      </x:c>
      <x:c r="F93" s="34" t="n">
        <x:f>IF(NOT(ISNUMBER('ورودی ابزار'!C8)),"n.a.",'ورودی ابزار'!C8)</x:f>
        <x:v>71331485</x:v>
      </x:c>
      <x:c r="G93" s="34" t="n">
        <x:f>IF(NOT(ISNUMBER('ورودی ابزار'!D8)),"n.a.",'ورودی ابزار'!D8)</x:f>
        <x:v>35146031</x:v>
      </x:c>
      <x:c r="H93" s="34" t="n">
        <x:f>IF(COUNT(D93,F93)&lt;2,"n.a.",D93/100*F93)</x:f>
        <x:v>0</x:v>
      </x:c>
      <x:c r="I93" s="34" t="n">
        <x:f>IF(COUNT(E93,G93)&lt;2,"n.a.",E93/100*G93)</x:f>
        <x:v>0</x:v>
      </x:c>
      <x:c r="J93" s="34" t="n">
        <x:f>IF(OR(COUNT(H91,H92,H93,H94)&lt;4,SUM(H91,H92,H93,H94)&lt;=0),"n.a.",H93/SUM(H91,H92,H93,H94)*100)</x:f>
        <x:v>0</x:v>
      </x:c>
      <x:c r="K93" s="34" t="n">
        <x:f>IF(OR(COUNT(I91,I92,I93,I94)&lt;4,SUM(I91,I92,I93,I94)&lt;=0),"n.a.",I93/SUM(I91,I92,I93,I94)*100)</x:f>
        <x:v>0</x:v>
      </x:c>
      <x:c r="L93" s="3"/>
      <x:c r="M93" s="3"/>
    </x:row>
    <x:row r="94" ht="25" customHeight="1">
      <x:c r="A94" s="2" t="str">
        <x:v>PEP</x:v>
      </x:c>
      <x:c r="B94" s="3" t="str">
        <x:v>1405-07</x:v>
      </x:c>
      <x:c r="C94" s="3" t="str">
        <x:v>MOBILE</x:v>
      </x:c>
      <x:c r="D94" s="33" t="n">
        <x:f>IF(NOT(ISNUMBER('ورودی ابزار'!D41)),"n.a.",'ورودی ابزار'!D41)</x:f>
        <x:v>0.65</x:v>
      </x:c>
      <x:c r="E94" s="33" t="n">
        <x:f>IF(NOT(ISNUMBER('ورودی ابزار'!E41)),"n.a.",'ورودی ابزار'!E41)</x:f>
        <x:v>2.4</x:v>
      </x:c>
      <x:c r="F94" s="34" t="n">
        <x:f>IF(NOT(ISNUMBER('ورودی ابزار'!C9)),"n.a.",'ورودی ابزار'!C9)</x:f>
        <x:v>75042800</x:v>
      </x:c>
      <x:c r="G94" s="34" t="n">
        <x:f>IF(NOT(ISNUMBER('ورودی ابزار'!D9)),"n.a.",'ورودی ابزار'!D9)</x:f>
        <x:v>494707432</x:v>
      </x:c>
      <x:c r="H94" s="34" t="n">
        <x:f>IF(COUNT(D94,F94)&lt;2,"n.a.",D94/100*F94)</x:f>
        <x:v>487778.20000000007</x:v>
      </x:c>
      <x:c r="I94" s="34" t="n">
        <x:f>IF(COUNT(E94,G94)&lt;2,"n.a.",E94/100*G94)</x:f>
        <x:v>11872978.368</x:v>
      </x:c>
      <x:c r="J94" s="34" t="n">
        <x:f>IF(OR(COUNT(H91,H92,H93,H94)&lt;4,SUM(H91,H92,H93,H94)&lt;=0),"n.a.",H94/SUM(H91,H92,H93,H94)*100)</x:f>
        <x:v>0.2317171697014011</x:v>
      </x:c>
      <x:c r="K94" s="34" t="n">
        <x:f>IF(OR(COUNT(I91,I92,I93,I94)&lt;4,SUM(I91,I92,I93,I94)&lt;=0),"n.a.",I94/SUM(I91,I92,I93,I94)*100)</x:f>
        <x:v>0.5203644534521197</x:v>
      </x:c>
      <x:c r="L94" s="3"/>
      <x:c r="M94" s="3"/>
    </x:row>
    <x:row r="95" ht="25" customHeight="1">
      <x:c r="A95" s="2" t="str">
        <x:v>SEP</x:v>
      </x:c>
      <x:c r="B95" s="3" t="str">
        <x:v>1405-07</x:v>
      </x:c>
      <x:c r="C95" s="3" t="str">
        <x:v>POS</x:v>
      </x:c>
      <x:c r="D95" s="33" t="n">
        <x:f>IF(NOT(ISNUMBER('ورودی ابزار'!D42)),"n.a.",'ورودی ابزار'!D42)</x:f>
        <x:v>19.31</x:v>
      </x:c>
      <x:c r="E95" s="33" t="n">
        <x:f>IF(NOT(ISNUMBER('ورودی ابزار'!E42)),"n.a.",'ورودی ابزار'!E42)</x:f>
        <x:v>18.24</x:v>
      </x:c>
      <x:c r="F95" s="34" t="n">
        <x:f>IF(NOT(ISNUMBER('ورودی ابزار'!C6)),"n.a.",'ورودی ابزار'!C6)</x:f>
        <x:v>4296828152</x:v>
      </x:c>
      <x:c r="G95" s="34" t="n">
        <x:f>IF(NOT(ISNUMBER('ورودی ابزار'!D6)),"n.a.",'ورودی ابزار'!D6)</x:f>
        <x:v>33340430035</x:v>
      </x:c>
      <x:c r="H95" s="34" t="n">
        <x:f>IF(COUNT(D95,F95)&lt;2,"n.a.",D95/100*F95)</x:f>
        <x:v>829717516.1511999</x:v>
      </x:c>
      <x:c r="I95" s="34" t="n">
        <x:f>IF(COUNT(E95,G95)&lt;2,"n.a.",E95/100*G95)</x:f>
        <x:v>6081294438.383999</x:v>
      </x:c>
      <x:c r="J95" s="34" t="n">
        <x:f>IF(OR(COUNT(H95,H96,H97,H98)&lt;4,SUM(H95,H96,H97,H98)&lt;=0),"n.a.",H95/SUM(H95,H96,H97,H98)*100)</x:f>
        <x:v>89.55747545519331</x:v>
      </x:c>
      <x:c r="K95" s="34" t="n">
        <x:f>IF(OR(COUNT(I95,I96,I97,I98)&lt;4,SUM(I95,I96,I97,I98)&lt;=0),"n.a.",I95/SUM(I95,I96,I97,I98)*100)</x:f>
        <x:v>69.31540724816772</x:v>
      </x:c>
      <x:c r="L95" s="3"/>
      <x:c r="M95" s="3"/>
    </x:row>
    <x:row r="96" ht="25" customHeight="1">
      <x:c r="A96" s="2" t="str">
        <x:v>SEP</x:v>
      </x:c>
      <x:c r="B96" s="3" t="str">
        <x:v>1405-07</x:v>
      </x:c>
      <x:c r="C96" s="3" t="str">
        <x:v>IPG</x:v>
      </x:c>
      <x:c r="D96" s="33" t="n">
        <x:f>IF(NOT(ISNUMBER('ورودی ابزار'!D43)),"n.a.",'ورودی ابزار'!D43)</x:f>
        <x:v>28.6</x:v>
      </x:c>
      <x:c r="E96" s="33" t="n">
        <x:f>IF(NOT(ISNUMBER('ورودی ابزار'!E43)),"n.a.",'ورودی ابزار'!E43)</x:f>
        <x:v>25.15</x:v>
      </x:c>
      <x:c r="F96" s="34" t="n">
        <x:f>IF(NOT(ISNUMBER('ورودی ابزار'!C7)),"n.a.",'ورودی ابزار'!C7)</x:f>
        <x:v>277874910</x:v>
      </x:c>
      <x:c r="G96" s="34" t="n">
        <x:f>IF(NOT(ISNUMBER('ورودی ابزار'!D7)),"n.a.",'ورودی ابزار'!D7)</x:f>
        <x:v>10671057718</x:v>
      </x:c>
      <x:c r="H96" s="34" t="n">
        <x:f>IF(COUNT(D96,F96)&lt;2,"n.a.",D96/100*F96)</x:f>
        <x:v>79472224.26</x:v>
      </x:c>
      <x:c r="I96" s="34" t="n">
        <x:f>IF(COUNT(E96,G96)&lt;2,"n.a.",E96/100*G96)</x:f>
        <x:v>2683771016.077</x:v>
      </x:c>
      <x:c r="J96" s="34" t="n">
        <x:f>IF(OR(COUNT(H95,H96,H97,H98)&lt;4,SUM(H95,H96,H97,H98)&lt;=0),"n.a.",H96/SUM(H95,H96,H97,H98)*100)</x:f>
        <x:v>8.57801798201109</x:v>
      </x:c>
      <x:c r="K96" s="34" t="n">
        <x:f>IF(OR(COUNT(I95,I96,I97,I98)&lt;4,SUM(I95,I96,I97,I98)&lt;=0),"n.a.",I96/SUM(I95,I96,I97,I98)*100)</x:f>
        <x:v>30.589980936630916</x:v>
      </x:c>
      <x:c r="L96" s="3"/>
      <x:c r="M96" s="3"/>
    </x:row>
    <x:row r="97" ht="25" customHeight="1">
      <x:c r="A97" s="2" t="str">
        <x:v>SEP</x:v>
      </x:c>
      <x:c r="B97" s="3" t="str">
        <x:v>1405-07</x:v>
      </x:c>
      <x:c r="C97" s="3" t="str">
        <x:v>USSD</x:v>
      </x:c>
      <x:c r="D97" s="33" t="n">
        <x:f>IF(NOT(ISNUMBER('ورودی ابزار'!D44)),"n.a.",'ورودی ابزار'!D44)</x:f>
        <x:v>22.67</x:v>
      </x:c>
      <x:c r="E97" s="33" t="n">
        <x:f>IF(NOT(ISNUMBER('ورودی ابزار'!E44)),"n.a.",'ورودی ابزار'!E44)</x:f>
        <x:v>22.21</x:v>
      </x:c>
      <x:c r="F97" s="34" t="n">
        <x:f>IF(NOT(ISNUMBER('ورودی ابزار'!C8)),"n.a.",'ورودی ابزار'!C8)</x:f>
        <x:v>71331485</x:v>
      </x:c>
      <x:c r="G97" s="34" t="n">
        <x:f>IF(NOT(ISNUMBER('ورودی ابزار'!D8)),"n.a.",'ورودی ابزار'!D8)</x:f>
        <x:v>35146031</x:v>
      </x:c>
      <x:c r="H97" s="34" t="n">
        <x:f>IF(COUNT(D97,F97)&lt;2,"n.a.",D97/100*F97)</x:f>
        <x:v>16170847.649500001</x:v>
      </x:c>
      <x:c r="I97" s="34" t="n">
        <x:f>IF(COUNT(E97,G97)&lt;2,"n.a.",E97/100*G97)</x:f>
        <x:v>7805933.485100001</x:v>
      </x:c>
      <x:c r="J97" s="34" t="n">
        <x:f>IF(OR(COUNT(H95,H96,H97,H98)&lt;4,SUM(H95,H96,H97,H98)&lt;=0),"n.a.",H97/SUM(H95,H96,H97,H98)*100)</x:f>
        <x:v>1.7454377704084252</x:v>
      </x:c>
      <x:c r="K97" s="34" t="n">
        <x:f>IF(OR(COUNT(I95,I96,I97,I98)&lt;4,SUM(I95,I96,I97,I98)&lt;=0),"n.a.",I97/SUM(I95,I96,I97,I98)*100)</x:f>
        <x:v>0.08897307373520238</x:v>
      </x:c>
      <x:c r="L97" s="3"/>
      <x:c r="M97" s="3"/>
    </x:row>
    <x:row r="98" ht="25" customHeight="1">
      <x:c r="A98" s="2" t="str">
        <x:v>SEP</x:v>
      </x:c>
      <x:c r="B98" s="3" t="str">
        <x:v>1405-07</x:v>
      </x:c>
      <x:c r="C98" s="3" t="str">
        <x:v>MOBILE</x:v>
      </x:c>
      <x:c r="D98" s="33" t="n">
        <x:f>IF(NOT(ISNUMBER('ورودی ابزار'!D45)),"n.a.",'ورودی ابزار'!D45)</x:f>
        <x:v>1.47</x:v>
      </x:c>
      <x:c r="E98" s="33" t="n">
        <x:f>IF(NOT(ISNUMBER('ورودی ابزار'!E45)),"n.a.",'ورودی ابزار'!E45)</x:f>
        <x:v>0.1</x:v>
      </x:c>
      <x:c r="F98" s="34" t="n">
        <x:f>IF(NOT(ISNUMBER('ورودی ابزار'!C9)),"n.a.",'ورودی ابزار'!C9)</x:f>
        <x:v>75042800</x:v>
      </x:c>
      <x:c r="G98" s="34" t="n">
        <x:f>IF(NOT(ISNUMBER('ورودی ابزار'!D9)),"n.a.",'ورودی ابزار'!D9)</x:f>
        <x:v>494707432</x:v>
      </x:c>
      <x:c r="H98" s="34" t="n">
        <x:f>IF(COUNT(D98,F98)&lt;2,"n.a.",D98/100*F98)</x:f>
        <x:v>1103129.16</x:v>
      </x:c>
      <x:c r="I98" s="34" t="n">
        <x:f>IF(COUNT(E98,G98)&lt;2,"n.a.",E98/100*G98)</x:f>
        <x:v>494707.43200000003</x:v>
      </x:c>
      <x:c r="J98" s="34" t="n">
        <x:f>IF(OR(COUNT(H95,H96,H97,H98)&lt;4,SUM(H95,H96,H97,H98)&lt;=0),"n.a.",H98/SUM(H95,H96,H97,H98)*100)</x:f>
        <x:v>0.11906879238717291</x:v>
      </x:c>
      <x:c r="K98" s="34" t="n">
        <x:f>IF(OR(COUNT(I95,I96,I97,I98)&lt;4,SUM(I95,I96,I97,I98)&lt;=0),"n.a.",I98/SUM(I95,I96,I97,I98)*100)</x:f>
        <x:v>0.0056387414661815734</x:v>
      </x:c>
      <x:c r="L98" s="3"/>
      <x:c r="M98" s="3"/>
    </x:row>
    <x:row r="99" ht="25" customHeight="1">
      <x:c r="A99" s="2" t="str">
        <x:v>SPH</x:v>
      </x:c>
      <x:c r="B99" s="3" t="str">
        <x:v>1405-07</x:v>
      </x:c>
      <x:c r="C99" s="3" t="str">
        <x:v>POS</x:v>
      </x:c>
      <x:c r="D99" s="33" t="n">
        <x:f>IF(NOT(ISNUMBER('ورودی ابزار'!D46)),"n.a.",'ورودی ابزار'!D46)</x:f>
        <x:v>3.71</x:v>
      </x:c>
      <x:c r="E99" s="33" t="n">
        <x:f>IF(NOT(ISNUMBER('ورودی ابزار'!E46)),"n.a.",'ورودی ابزار'!E46)</x:f>
        <x:v>5.54</x:v>
      </x:c>
      <x:c r="F99" s="34" t="n">
        <x:f>IF(NOT(ISNUMBER('ورودی ابزار'!C6)),"n.a.",'ورودی ابزار'!C6)</x:f>
        <x:v>4296828152</x:v>
      </x:c>
      <x:c r="G99" s="34" t="n">
        <x:f>IF(NOT(ISNUMBER('ورودی ابزار'!D6)),"n.a.",'ورودی ابزار'!D6)</x:f>
        <x:v>33340430035</x:v>
      </x:c>
      <x:c r="H99" s="34" t="n">
        <x:f>IF(COUNT(D99,F99)&lt;2,"n.a.",D99/100*F99)</x:f>
        <x:v>159412324.4392</x:v>
      </x:c>
      <x:c r="I99" s="34" t="n">
        <x:f>IF(COUNT(E99,G99)&lt;2,"n.a.",E99/100*G99)</x:f>
        <x:v>1847059823.939</x:v>
      </x:c>
      <x:c r="J99" s="34" t="n">
        <x:f>IF(OR(COUNT(H99,H100,H101,H102)&lt;4,SUM(H99,H100,H101,H102)&lt;=0),"n.a.",H99/SUM(H99,H100,H101,H102)*100)</x:f>
        <x:v>92.49703803051322</x:v>
      </x:c>
      <x:c r="K99" s="34" t="n">
        <x:f>IF(OR(COUNT(I99,I100,I101,I102)&lt;4,SUM(I99,I100,I101,I102)&lt;=0),"n.a.",I99/SUM(I99,I100,I101,I102)*100)</x:f>
        <x:v>90.40549374270205</x:v>
      </x:c>
      <x:c r="L99" s="3"/>
      <x:c r="M99" s="3"/>
    </x:row>
    <x:row r="100" ht="25" customHeight="1">
      <x:c r="A100" s="2" t="str">
        <x:v>SPH</x:v>
      </x:c>
      <x:c r="B100" s="3" t="str">
        <x:v>1405-07</x:v>
      </x:c>
      <x:c r="C100" s="3" t="str">
        <x:v>IPG</x:v>
      </x:c>
      <x:c r="D100" s="33" t="n">
        <x:f>IF(NOT(ISNUMBER('ورودی ابزار'!D47)),"n.a.",'ورودی ابزار'!D47)</x:f>
        <x:v>1.14</x:v>
      </x:c>
      <x:c r="E100" s="33" t="n">
        <x:f>IF(NOT(ISNUMBER('ورودی ابزار'!E47)),"n.a.",'ورودی ابزار'!E47)</x:f>
        <x:v>1.55</x:v>
      </x:c>
      <x:c r="F100" s="34" t="n">
        <x:f>IF(NOT(ISNUMBER('ورودی ابزار'!C7)),"n.a.",'ورودی ابزار'!C7)</x:f>
        <x:v>277874910</x:v>
      </x:c>
      <x:c r="G100" s="34" t="n">
        <x:f>IF(NOT(ISNUMBER('ورودی ابزار'!D7)),"n.a.",'ورودی ابزار'!D7)</x:f>
        <x:v>10671057718</x:v>
      </x:c>
      <x:c r="H100" s="34" t="n">
        <x:f>IF(COUNT(D100,F100)&lt;2,"n.a.",D100/100*F100)</x:f>
        <x:v>3167773.9739999995</x:v>
      </x:c>
      <x:c r="I100" s="34" t="n">
        <x:f>IF(COUNT(E100,G100)&lt;2,"n.a.",E100/100*G100)</x:f>
        <x:v>165401394.629</x:v>
      </x:c>
      <x:c r="J100" s="34" t="n">
        <x:f>IF(OR(COUNT(H99,H100,H101,H102)&lt;4,SUM(H99,H100,H101,H102)&lt;=0),"n.a.",H100/SUM(H99,H100,H101,H102)*100)</x:f>
        <x:v>1.8380618360339014</x:v>
      </x:c>
      <x:c r="K100" s="34" t="n">
        <x:f>IF(OR(COUNT(I99,I100,I101,I102)&lt;4,SUM(I99,I100,I101,I102)&lt;=0),"n.a.",I100/SUM(I99,I100,I101,I102)*100)</x:f>
        <x:v>8.09567429996793</x:v>
      </x:c>
      <x:c r="L100" s="3"/>
      <x:c r="M100" s="3"/>
    </x:row>
    <x:row r="101" ht="25" customHeight="1">
      <x:c r="A101" s="2" t="str">
        <x:v>SPH</x:v>
      </x:c>
      <x:c r="B101" s="3" t="str">
        <x:v>1405-07</x:v>
      </x:c>
      <x:c r="C101" s="3" t="str">
        <x:v>USSD</x:v>
      </x:c>
      <x:c r="D101" s="33" t="n">
        <x:f>IF(NOT(ISNUMBER('ورودی ابزار'!D48)),"n.a.",'ورودی ابزار'!D48)</x:f>
        <x:v>0</x:v>
      </x:c>
      <x:c r="E101" s="33" t="n">
        <x:f>IF(NOT(ISNUMBER('ورودی ابزار'!E48)),"n.a.",'ورودی ابزار'!E48)</x:f>
        <x:v>0</x:v>
      </x:c>
      <x:c r="F101" s="34" t="n">
        <x:f>IF(NOT(ISNUMBER('ورودی ابزار'!C8)),"n.a.",'ورودی ابزار'!C8)</x:f>
        <x:v>71331485</x:v>
      </x:c>
      <x:c r="G101" s="34" t="n">
        <x:f>IF(NOT(ISNUMBER('ورودی ابزار'!D8)),"n.a.",'ورودی ابزار'!D8)</x:f>
        <x:v>35146031</x:v>
      </x:c>
      <x:c r="H101" s="34" t="n">
        <x:f>IF(COUNT(D101,F101)&lt;2,"n.a.",D101/100*F101)</x:f>
        <x:v>0</x:v>
      </x:c>
      <x:c r="I101" s="34" t="n">
        <x:f>IF(COUNT(E101,G101)&lt;2,"n.a.",E101/100*G101)</x:f>
        <x:v>0</x:v>
      </x:c>
      <x:c r="J101" s="34" t="n">
        <x:f>IF(OR(COUNT(H99,H100,H101,H102)&lt;4,SUM(H99,H100,H101,H102)&lt;=0),"n.a.",H101/SUM(H99,H100,H101,H102)*100)</x:f>
        <x:v>0</x:v>
      </x:c>
      <x:c r="K101" s="34" t="n">
        <x:f>IF(OR(COUNT(I99,I100,I101,I102)&lt;4,SUM(I99,I100,I101,I102)&lt;=0),"n.a.",I101/SUM(I99,I100,I101,I102)*100)</x:f>
        <x:v>0</x:v>
      </x:c>
      <x:c r="L101" s="3"/>
      <x:c r="M101" s="3"/>
    </x:row>
    <x:row r="102" ht="25" customHeight="1">
      <x:c r="A102" s="2" t="str">
        <x:v>SPH</x:v>
      </x:c>
      <x:c r="B102" s="3" t="str">
        <x:v>1405-07</x:v>
      </x:c>
      <x:c r="C102" s="3" t="str">
        <x:v>MOBILE</x:v>
      </x:c>
      <x:c r="D102" s="33" t="n">
        <x:f>IF(NOT(ISNUMBER('ورودی ابزار'!D49)),"n.a.",'ورودی ابزار'!D49)</x:f>
        <x:v>13.01</x:v>
      </x:c>
      <x:c r="E102" s="33" t="n">
        <x:f>IF(NOT(ISNUMBER('ورودی ابزار'!E49)),"n.a.",'ورودی ابزار'!E49)</x:f>
        <x:v>6.19</x:v>
      </x:c>
      <x:c r="F102" s="34" t="n">
        <x:f>IF(NOT(ISNUMBER('ورودی ابزار'!C9)),"n.a.",'ورودی ابزار'!C9)</x:f>
        <x:v>75042800</x:v>
      </x:c>
      <x:c r="G102" s="34" t="n">
        <x:f>IF(NOT(ISNUMBER('ورودی ابزار'!D9)),"n.a.",'ورودی ابزار'!D9)</x:f>
        <x:v>494707432</x:v>
      </x:c>
      <x:c r="H102" s="34" t="n">
        <x:f>IF(COUNT(D102,F102)&lt;2,"n.a.",D102/100*F102)</x:f>
        <x:v>9763068.28</x:v>
      </x:c>
      <x:c r="I102" s="34" t="n">
        <x:f>IF(COUNT(E102,G102)&lt;2,"n.a.",E102/100*G102)</x:f>
        <x:v>30622390.0408</x:v>
      </x:c>
      <x:c r="J102" s="34" t="n">
        <x:f>IF(OR(COUNT(H99,H100,H101,H102)&lt;4,SUM(H99,H100,H101,H102)&lt;=0),"n.a.",H102/SUM(H99,H100,H101,H102)*100)</x:f>
        <x:v>5.664900133452875</x:v>
      </x:c>
      <x:c r="K102" s="34" t="n">
        <x:f>IF(OR(COUNT(I99,I100,I101,I102)&lt;4,SUM(I99,I100,I101,I102)&lt;=0),"n.a.",I102/SUM(I99,I100,I101,I102)*100)</x:f>
        <x:v>1.4988319573300162</x:v>
      </x:c>
      <x:c r="L102" s="3"/>
      <x:c r="M102" s="3"/>
    </x:row>
    <x:row r="103" ht="25" customHeight="1">
      <x:c r="A103" s="2" t="str">
        <x:v>NOV</x:v>
      </x:c>
      <x:c r="B103" s="3" t="str">
        <x:v>1405-07</x:v>
      </x:c>
      <x:c r="C103" s="3" t="str">
        <x:v>POS</x:v>
      </x:c>
      <x:c r="D103" s="33" t="n">
        <x:f>IF(NOT(ISNUMBER('ورودی ابزار'!D50)),"n.a.",'ورودی ابزار'!D50)</x:f>
        <x:v>12.33</x:v>
      </x:c>
      <x:c r="E103" s="33" t="n">
        <x:f>IF(NOT(ISNUMBER('ورودی ابزار'!E50)),"n.a.",'ورودی ابزار'!E50)</x:f>
        <x:v>11.92</x:v>
      </x:c>
      <x:c r="F103" s="34" t="n">
        <x:f>IF(NOT(ISNUMBER('ورودی ابزار'!C6)),"n.a.",'ورودی ابزار'!C6)</x:f>
        <x:v>4296828152</x:v>
      </x:c>
      <x:c r="G103" s="34" t="n">
        <x:f>IF(NOT(ISNUMBER('ورودی ابزار'!D6)),"n.a.",'ورودی ابزار'!D6)</x:f>
        <x:v>33340430035</x:v>
      </x:c>
      <x:c r="H103" s="34" t="n">
        <x:f>IF(COUNT(D103,F103)&lt;2,"n.a.",D103/100*F103)</x:f>
        <x:v>529798911.1416</x:v>
      </x:c>
      <x:c r="I103" s="34" t="n">
        <x:f>IF(COUNT(E103,G103)&lt;2,"n.a.",E103/100*G103)</x:f>
        <x:v>3974179260.172</x:v>
      </x:c>
      <x:c r="J103" s="34" t="n">
        <x:f>IF(OR(COUNT(H103,H104,H105,H106)&lt;4,SUM(H103,H104,H105,H106)&lt;=0),"n.a.",H103/SUM(H103,H104,H105,H106)*100)</x:f>
        <x:v>98.52721503873111</x:v>
      </x:c>
      <x:c r="K103" s="34" t="n">
        <x:f>IF(OR(COUNT(I103,I104,I105,I106)&lt;4,SUM(I103,I104,I105,I106)&lt;=0),"n.a.",I103/SUM(I103,I104,I105,I106)*100)</x:f>
        <x:v>96.42696238137003</x:v>
      </x:c>
      <x:c r="L103" s="3"/>
      <x:c r="M103" s="3"/>
    </x:row>
    <x:row r="104" ht="25" customHeight="1">
      <x:c r="A104" s="2" t="str">
        <x:v>NOV</x:v>
      </x:c>
      <x:c r="B104" s="3" t="str">
        <x:v>1405-07</x:v>
      </x:c>
      <x:c r="C104" s="3" t="str">
        <x:v>IPG</x:v>
      </x:c>
      <x:c r="D104" s="33" t="n">
        <x:f>IF(NOT(ISNUMBER('ورودی ابزار'!D51)),"n.a.",'ورودی ابزار'!D51)</x:f>
        <x:v>2.85</x:v>
      </x:c>
      <x:c r="E104" s="33" t="n">
        <x:f>IF(NOT(ISNUMBER('ورودی ابزار'!E51)),"n.a.",'ورودی ابزار'!E51)</x:f>
        <x:v>1.38</x:v>
      </x:c>
      <x:c r="F104" s="34" t="n">
        <x:f>IF(NOT(ISNUMBER('ورودی ابزار'!C7)),"n.a.",'ورودی ابزار'!C7)</x:f>
        <x:v>277874910</x:v>
      </x:c>
      <x:c r="G104" s="34" t="n">
        <x:f>IF(NOT(ISNUMBER('ورودی ابزار'!D7)),"n.a.",'ورودی ابزار'!D7)</x:f>
        <x:v>10671057718</x:v>
      </x:c>
      <x:c r="H104" s="34" t="n">
        <x:f>IF(COUNT(D104,F104)&lt;2,"n.a.",D104/100*F104)</x:f>
        <x:v>7919434.9350000005</x:v>
      </x:c>
      <x:c r="I104" s="34" t="n">
        <x:f>IF(COUNT(E104,G104)&lt;2,"n.a.",E104/100*G104)</x:f>
        <x:v>147260596.5084</x:v>
      </x:c>
      <x:c r="J104" s="34" t="n">
        <x:f>IF(OR(COUNT(H103,H104,H105,H106)&lt;4,SUM(H103,H104,H105,H106)&lt;=0),"n.a.",H104/SUM(H103,H104,H105,H106)*100)</x:f>
        <x:v>1.472784961268896</x:v>
      </x:c>
      <x:c r="K104" s="34" t="n">
        <x:f>IF(OR(COUNT(I103,I104,I105,I106)&lt;4,SUM(I103,I104,I105,I106)&lt;=0),"n.a.",I104/SUM(I103,I104,I105,I106)*100)</x:f>
        <x:v>3.5730376186299746</x:v>
      </x:c>
      <x:c r="L104" s="3"/>
      <x:c r="M104" s="3"/>
    </x:row>
    <x:row r="105" ht="25" customHeight="1">
      <x:c r="A105" s="2" t="str">
        <x:v>NOV</x:v>
      </x:c>
      <x:c r="B105" s="3" t="str">
        <x:v>1405-07</x:v>
      </x:c>
      <x:c r="C105" s="3" t="str">
        <x:v>USSD</x:v>
      </x:c>
      <x:c r="D105" s="33" t="n">
        <x:f>IF(NOT(ISNUMBER('ورودی ابزار'!D52)),"n.a.",'ورودی ابزار'!D52)</x:f>
        <x:v>0</x:v>
      </x:c>
      <x:c r="E105" s="33" t="n">
        <x:f>IF(NOT(ISNUMBER('ورودی ابزار'!E52)),"n.a.",'ورودی ابزار'!E52)</x:f>
        <x:v>0</x:v>
      </x:c>
      <x:c r="F105" s="34" t="n">
        <x:f>IF(NOT(ISNUMBER('ورودی ابزار'!C8)),"n.a.",'ورودی ابزار'!C8)</x:f>
        <x:v>71331485</x:v>
      </x:c>
      <x:c r="G105" s="34" t="n">
        <x:f>IF(NOT(ISNUMBER('ورودی ابزار'!D8)),"n.a.",'ورودی ابزار'!D8)</x:f>
        <x:v>35146031</x:v>
      </x:c>
      <x:c r="H105" s="34" t="n">
        <x:f>IF(COUNT(D105,F105)&lt;2,"n.a.",D105/100*F105)</x:f>
        <x:v>0</x:v>
      </x:c>
      <x:c r="I105" s="34" t="n">
        <x:f>IF(COUNT(E105,G105)&lt;2,"n.a.",E105/100*G105)</x:f>
        <x:v>0</x:v>
      </x:c>
      <x:c r="J105" s="34" t="n">
        <x:f>IF(OR(COUNT(H103,H104,H105,H106)&lt;4,SUM(H103,H104,H105,H106)&lt;=0),"n.a.",H105/SUM(H103,H104,H105,H106)*100)</x:f>
        <x:v>0</x:v>
      </x:c>
      <x:c r="K105" s="34" t="n">
        <x:f>IF(OR(COUNT(I103,I104,I105,I106)&lt;4,SUM(I103,I104,I105,I106)&lt;=0),"n.a.",I105/SUM(I103,I104,I105,I106)*100)</x:f>
        <x:v>0</x:v>
      </x:c>
      <x:c r="L105" s="3"/>
      <x:c r="M105" s="3"/>
    </x:row>
    <x:row r="106" ht="25" customHeight="1">
      <x:c r="A106" s="2" t="str">
        <x:v>NOV</x:v>
      </x:c>
      <x:c r="B106" s="3" t="str">
        <x:v>1405-07</x:v>
      </x:c>
      <x:c r="C106" s="3" t="str">
        <x:v>MOBILE</x:v>
      </x:c>
      <x:c r="D106" s="33" t="n">
        <x:f>IF(NOT(ISNUMBER('ورودی ابزار'!D53)),"n.a.",'ورودی ابزار'!D53)</x:f>
        <x:v>0</x:v>
      </x:c>
      <x:c r="E106" s="33" t="n">
        <x:f>IF(NOT(ISNUMBER('ورودی ابزار'!E53)),"n.a.",'ورودی ابزار'!E53)</x:f>
        <x:v>0</x:v>
      </x:c>
      <x:c r="F106" s="34" t="n">
        <x:f>IF(NOT(ISNUMBER('ورودی ابزار'!C9)),"n.a.",'ورودی ابزار'!C9)</x:f>
        <x:v>75042800</x:v>
      </x:c>
      <x:c r="G106" s="34" t="n">
        <x:f>IF(NOT(ISNUMBER('ورودی ابزار'!D9)),"n.a.",'ورودی ابزار'!D9)</x:f>
        <x:v>494707432</x:v>
      </x:c>
      <x:c r="H106" s="34" t="n">
        <x:f>IF(COUNT(D106,F106)&lt;2,"n.a.",D106/100*F106)</x:f>
        <x:v>0</x:v>
      </x:c>
      <x:c r="I106" s="34" t="n">
        <x:f>IF(COUNT(E106,G106)&lt;2,"n.a.",E106/100*G106)</x:f>
        <x:v>0</x:v>
      </x:c>
      <x:c r="J106" s="34" t="n">
        <x:f>IF(OR(COUNT(H103,H104,H105,H106)&lt;4,SUM(H103,H104,H105,H106)&lt;=0),"n.a.",H106/SUM(H103,H104,H105,H106)*100)</x:f>
        <x:v>0</x:v>
      </x:c>
      <x:c r="K106" s="34" t="n">
        <x:f>IF(OR(COUNT(I103,I104,I105,I106)&lt;4,SUM(I103,I104,I105,I106)&lt;=0),"n.a.",I106/SUM(I103,I104,I105,I106)*100)</x:f>
        <x:v>0</x:v>
      </x:c>
      <x:c r="L106" s="3"/>
      <x:c r="M106" s="3"/>
    </x:row>
    <x:row r="107" ht="25" customHeight="1">
      <x:c r="A107" s="2" t="str">
        <x:v>RTP</x:v>
      </x:c>
      <x:c r="B107" s="3" t="str">
        <x:v>1405-07</x:v>
      </x:c>
      <x:c r="C107" s="3" t="str">
        <x:v>POS</x:v>
      </x:c>
      <x:c r="D107" s="33" t="n">
        <x:f>IF(NOT(ISNUMBER('ورودی ابزار'!D54)),"n.a.",'ورودی ابزار'!D54)</x:f>
        <x:v>12.38</x:v>
      </x:c>
      <x:c r="E107" s="33" t="n">
        <x:f>IF(NOT(ISNUMBER('ورودی ابزار'!E54)),"n.a.",'ورودی ابزار'!E54)</x:f>
        <x:v>10.78</x:v>
      </x:c>
      <x:c r="F107" s="34" t="n">
        <x:f>IF(NOT(ISNUMBER('ورودی ابزار'!C6)),"n.a.",'ورودی ابزار'!C6)</x:f>
        <x:v>4296828152</x:v>
      </x:c>
      <x:c r="G107" s="34" t="n">
        <x:f>IF(NOT(ISNUMBER('ورودی ابزار'!D6)),"n.a.",'ورودی ابزار'!D6)</x:f>
        <x:v>33340430035</x:v>
      </x:c>
      <x:c r="H107" s="34" t="n">
        <x:f>IF(COUNT(D107,F107)&lt;2,"n.a.",D107/100*F107)</x:f>
        <x:v>531947325.21760005</x:v>
      </x:c>
      <x:c r="I107" s="34" t="n">
        <x:f>IF(COUNT(E107,G107)&lt;2,"n.a.",E107/100*G107)</x:f>
        <x:v>3594098357.773</x:v>
      </x:c>
      <x:c r="J107" s="34" t="n">
        <x:f>IF(OR(COUNT(H107,H108,H109,H110)&lt;4,SUM(H107,H108,H109,H110)&lt;=0),"n.a.",H107/SUM(H107,H108,H109,H110)*100)</x:f>
        <x:v>92.97798821342269</x:v>
      </x:c>
      <x:c r="K107" s="34" t="n">
        <x:f>IF(OR(COUNT(I107,I108,I109,I110)&lt;4,SUM(I107,I108,I109,I110)&lt;=0),"n.a.",I107/SUM(I107,I108,I109,I110)*100)</x:f>
        <x:v>74.5230052059583</x:v>
      </x:c>
      <x:c r="L107" s="3"/>
      <x:c r="M107" s="3"/>
    </x:row>
    <x:row r="108" ht="25" customHeight="1">
      <x:c r="A108" s="2" t="str">
        <x:v>RTP</x:v>
      </x:c>
      <x:c r="B108" s="3" t="str">
        <x:v>1405-07</x:v>
      </x:c>
      <x:c r="C108" s="3" t="str">
        <x:v>IPG</x:v>
      </x:c>
      <x:c r="D108" s="33" t="n">
        <x:f>IF(NOT(ISNUMBER('ورودی ابزار'!D55)),"n.a.",'ورودی ابزار'!D55)</x:f>
        <x:v>6.76</x:v>
      </x:c>
      <x:c r="E108" s="33" t="n">
        <x:f>IF(NOT(ISNUMBER('ورودی ابزار'!E55)),"n.a.",'ورودی ابزار'!E55)</x:f>
        <x:v>11.35</x:v>
      </x:c>
      <x:c r="F108" s="34" t="n">
        <x:f>IF(NOT(ISNUMBER('ورودی ابزار'!C7)),"n.a.",'ورودی ابزار'!C7)</x:f>
        <x:v>277874910</x:v>
      </x:c>
      <x:c r="G108" s="34" t="n">
        <x:f>IF(NOT(ISNUMBER('ورودی ابزار'!D7)),"n.a.",'ورودی ابزار'!D7)</x:f>
        <x:v>10671057718</x:v>
      </x:c>
      <x:c r="H108" s="34" t="n">
        <x:f>IF(COUNT(D108,F108)&lt;2,"n.a.",D108/100*F108)</x:f>
        <x:v>18784343.915999997</x:v>
      </x:c>
      <x:c r="I108" s="34" t="n">
        <x:f>IF(COUNT(E108,G108)&lt;2,"n.a.",E108/100*G108)</x:f>
        <x:v>1211165050.9929998</x:v>
      </x:c>
      <x:c r="J108" s="34" t="n">
        <x:f>IF(OR(COUNT(H107,H108,H109,H110)&lt;4,SUM(H107,H108,H109,H110)&lt;=0),"n.a.",H108/SUM(H107,H108,H109,H110)*100)</x:f>
        <x:v>3.283277167535873</x:v>
      </x:c>
      <x:c r="K108" s="34" t="n">
        <x:f>IF(OR(COUNT(I107,I108,I109,I110)&lt;4,SUM(I107,I108,I109,I110)&lt;=0),"n.a.",I108/SUM(I107,I108,I109,I110)*100)</x:f>
        <x:v>25.11329697063533</x:v>
      </x:c>
      <x:c r="L108" s="3"/>
      <x:c r="M108" s="3"/>
    </x:row>
    <x:row r="109" ht="25" customHeight="1">
      <x:c r="A109" s="2" t="str">
        <x:v>RTP</x:v>
      </x:c>
      <x:c r="B109" s="3" t="str">
        <x:v>1405-07</x:v>
      </x:c>
      <x:c r="C109" s="3" t="str">
        <x:v>USSD</x:v>
      </x:c>
      <x:c r="D109" s="33" t="n">
        <x:f>IF(NOT(ISNUMBER('ورودی ابزار'!D56)),"n.a.",'ورودی ابزار'!D56)</x:f>
        <x:v>22.77</x:v>
      </x:c>
      <x:c r="E109" s="33" t="n">
        <x:f>IF(NOT(ISNUMBER('ورودی ابزار'!E56)),"n.a.",'ورودی ابزار'!E56)</x:f>
        <x:v>26.26</x:v>
      </x:c>
      <x:c r="F109" s="34" t="n">
        <x:f>IF(NOT(ISNUMBER('ورودی ابزار'!C8)),"n.a.",'ورودی ابزار'!C8)</x:f>
        <x:v>71331485</x:v>
      </x:c>
      <x:c r="G109" s="34" t="n">
        <x:f>IF(NOT(ISNUMBER('ورودی ابزار'!D8)),"n.a.",'ورودی ابزار'!D8)</x:f>
        <x:v>35146031</x:v>
      </x:c>
      <x:c r="H109" s="34" t="n">
        <x:f>IF(COUNT(D109,F109)&lt;2,"n.a.",D109/100*F109)</x:f>
        <x:v>16242179.134499999</x:v>
      </x:c>
      <x:c r="I109" s="34" t="n">
        <x:f>IF(COUNT(E109,G109)&lt;2,"n.a.",E109/100*G109)</x:f>
        <x:v>9229347.7406</x:v>
      </x:c>
      <x:c r="J109" s="34" t="n">
        <x:f>IF(OR(COUNT(H107,H108,H109,H110)&lt;4,SUM(H107,H108,H109,H110)&lt;=0),"n.a.",H109/SUM(H107,H108,H109,H110)*100)</x:f>
        <x:v>2.838937369428614</x:v>
      </x:c>
      <x:c r="K109" s="34" t="n">
        <x:f>IF(OR(COUNT(I107,I108,I109,I110)&lt;4,SUM(I107,I108,I109,I110)&lt;=0),"n.a.",I109/SUM(I107,I108,I109,I110)*100)</x:f>
        <x:v>0.1913689223982484</x:v>
      </x:c>
      <x:c r="L109" s="3"/>
      <x:c r="M109" s="3"/>
    </x:row>
    <x:row r="110" ht="25" customHeight="1">
      <x:c r="A110" s="2" t="str">
        <x:v>RTP</x:v>
      </x:c>
      <x:c r="B110" s="3" t="str">
        <x:v>1405-07</x:v>
      </x:c>
      <x:c r="C110" s="3" t="str">
        <x:v>MOBILE</x:v>
      </x:c>
      <x:c r="D110" s="33" t="n">
        <x:f>IF(NOT(ISNUMBER('ورودی ابزار'!D57)),"n.a.",'ورودی ابزار'!D57)</x:f>
        <x:v>6.86</x:v>
      </x:c>
      <x:c r="E110" s="33" t="n">
        <x:f>IF(NOT(ISNUMBER('ورودی ابزار'!E57)),"n.a.",'ورودی ابزار'!E57)</x:f>
        <x:v>1.68</x:v>
      </x:c>
      <x:c r="F110" s="34" t="n">
        <x:f>IF(NOT(ISNUMBER('ورودی ابزار'!C9)),"n.a.",'ورودی ابزار'!C9)</x:f>
        <x:v>75042800</x:v>
      </x:c>
      <x:c r="G110" s="34" t="n">
        <x:f>IF(NOT(ISNUMBER('ورودی ابزار'!D9)),"n.a.",'ورودی ابزار'!D9)</x:f>
        <x:v>494707432</x:v>
      </x:c>
      <x:c r="H110" s="34" t="n">
        <x:f>IF(COUNT(D110,F110)&lt;2,"n.a.",D110/100*F110)</x:f>
        <x:v>5147936.080000001</x:v>
      </x:c>
      <x:c r="I110" s="34" t="n">
        <x:f>IF(COUNT(E110,G110)&lt;2,"n.a.",E110/100*G110)</x:f>
        <x:v>8311084.8576</x:v>
      </x:c>
      <x:c r="J110" s="34" t="n">
        <x:f>IF(OR(COUNT(H107,H108,H109,H110)&lt;4,SUM(H107,H108,H109,H110)&lt;=0),"n.a.",H110/SUM(H107,H108,H109,H110)*100)</x:f>
        <x:v>0.8997972496128213</x:v>
      </x:c>
      <x:c r="K110" s="34" t="n">
        <x:f>IF(OR(COUNT(I107,I108,I109,I110)&lt;4,SUM(I107,I108,I109,I110)&lt;=0),"n.a.",I110/SUM(I107,I108,I109,I110)*100)</x:f>
        <x:v>0.17232890100811335</x:v>
      </x:c>
      <x:c r="L110" s="3"/>
      <x:c r="M110" s="3"/>
    </x:row>
    <x:row r="111" ht="25" customHeight="1">
      <x:c r="A111" s="2" t="str">
        <x:v>ARV</x:v>
      </x:c>
      <x:c r="B111" s="3" t="str">
        <x:v>1405-07</x:v>
      </x:c>
      <x:c r="C111" s="3" t="str">
        <x:v>POS</x:v>
      </x:c>
      <x:c r="D111" s="33" t="n">
        <x:f>IF(NOT(ISNUMBER('ورودی ابزار'!D58)),"n.a.",'ورودی ابزار'!D58)</x:f>
        <x:v>8.6</x:v>
      </x:c>
      <x:c r="E111" s="33" t="n">
        <x:f>IF(NOT(ISNUMBER('ورودی ابزار'!E58)),"n.a.",'ورودی ابزار'!E58)</x:f>
        <x:v>1.26</x:v>
      </x:c>
      <x:c r="F111" s="34" t="n">
        <x:f>IF(NOT(ISNUMBER('ورودی ابزار'!C6)),"n.a.",'ورودی ابزار'!C6)</x:f>
        <x:v>4296828152</x:v>
      </x:c>
      <x:c r="G111" s="34" t="n">
        <x:f>IF(NOT(ISNUMBER('ورودی ابزار'!D6)),"n.a.",'ورودی ابزار'!D6)</x:f>
        <x:v>33340430035</x:v>
      </x:c>
      <x:c r="H111" s="34" t="n">
        <x:f>IF(COUNT(D111,F111)&lt;2,"n.a.",D111/100*F111)</x:f>
        <x:v>369527221.07199997</x:v>
      </x:c>
      <x:c r="I111" s="34" t="n">
        <x:f>IF(COUNT(E111,G111)&lt;2,"n.a.",E111/100*G111)</x:f>
        <x:v>420089418.441</x:v>
      </x:c>
      <x:c r="J111" s="34" t="n">
        <x:f>IF(OR(COUNT(H111,H112,H113,H114)&lt;4,SUM(H111,H112,H113,H114)&lt;=0),"n.a.",H111/SUM(H111,H112,H113,H114)*100)</x:f>
        <x:v>99.90233883357462</x:v>
      </x:c>
      <x:c r="K111" s="34" t="n">
        <x:f>IF(OR(COUNT(I111,I112,I113,I114)&lt;4,SUM(I111,I112,I113,I114)&lt;=0),"n.a.",I111/SUM(I111,I112,I113,I114)*100)</x:f>
        <x:v>98.49876812834256</x:v>
      </x:c>
      <x:c r="L111" s="3"/>
      <x:c r="M111" s="3"/>
    </x:row>
    <x:row r="112" ht="25" customHeight="1">
      <x:c r="A112" s="2" t="str">
        <x:v>ARV</x:v>
      </x:c>
      <x:c r="B112" s="3" t="str">
        <x:v>1405-07</x:v>
      </x:c>
      <x:c r="C112" s="3" t="str">
        <x:v>IPG</x:v>
      </x:c>
      <x:c r="D112" s="33" t="n">
        <x:f>IF(NOT(ISNUMBER('ورودی ابزار'!D59)),"n.a.",'ورودی ابزار'!D59)</x:f>
        <x:v>0.13</x:v>
      </x:c>
      <x:c r="E112" s="33" t="n">
        <x:f>IF(NOT(ISNUMBER('ورودی ابزار'!E59)),"n.a.",'ورودی ابزار'!E59)</x:f>
        <x:v>0.06</x:v>
      </x:c>
      <x:c r="F112" s="34" t="n">
        <x:f>IF(NOT(ISNUMBER('ورودی ابزار'!C7)),"n.a.",'ورودی ابزار'!C7)</x:f>
        <x:v>277874910</x:v>
      </x:c>
      <x:c r="G112" s="34" t="n">
        <x:f>IF(NOT(ISNUMBER('ورودی ابزار'!D7)),"n.a.",'ورودی ابزار'!D7)</x:f>
        <x:v>10671057718</x:v>
      </x:c>
      <x:c r="H112" s="34" t="n">
        <x:f>IF(COUNT(D112,F112)&lt;2,"n.a.",D112/100*F112)</x:f>
        <x:v>361237.383</x:v>
      </x:c>
      <x:c r="I112" s="34" t="n">
        <x:f>IF(COUNT(E112,G112)&lt;2,"n.a.",E112/100*G112)</x:f>
        <x:v>6402634.630799999</x:v>
      </x:c>
      <x:c r="J112" s="34" t="n">
        <x:f>IF(OR(COUNT(H111,H112,H113,H114)&lt;4,SUM(H111,H112,H113,H114)&lt;=0),"n.a.",H112/SUM(H111,H112,H113,H114)*100)</x:f>
        <x:v>0.09766116642537727</x:v>
      </x:c>
      <x:c r="K112" s="34" t="n">
        <x:f>IF(OR(COUNT(I111,I112,I113,I114)&lt;4,SUM(I111,I112,I113,I114)&lt;=0),"n.a.",I112/SUM(I111,I112,I113,I114)*100)</x:f>
        <x:v>1.501231871657434</x:v>
      </x:c>
      <x:c r="L112" s="3"/>
      <x:c r="M112" s="3"/>
    </x:row>
    <x:row r="113" ht="25" customHeight="1">
      <x:c r="A113" s="2" t="str">
        <x:v>ARV</x:v>
      </x:c>
      <x:c r="B113" s="3" t="str">
        <x:v>1405-07</x:v>
      </x:c>
      <x:c r="C113" s="3" t="str">
        <x:v>USSD</x:v>
      </x:c>
      <x:c r="D113" s="33" t="n">
        <x:f>IF(NOT(ISNUMBER('ورودی ابزار'!D60)),"n.a.",'ورودی ابزار'!D60)</x:f>
        <x:v>0</x:v>
      </x:c>
      <x:c r="E113" s="33" t="n">
        <x:f>IF(NOT(ISNUMBER('ورودی ابزار'!E60)),"n.a.",'ورودی ابزار'!E60)</x:f>
        <x:v>0</x:v>
      </x:c>
      <x:c r="F113" s="34" t="n">
        <x:f>IF(NOT(ISNUMBER('ورودی ابزار'!C8)),"n.a.",'ورودی ابزار'!C8)</x:f>
        <x:v>71331485</x:v>
      </x:c>
      <x:c r="G113" s="34" t="n">
        <x:f>IF(NOT(ISNUMBER('ورودی ابزار'!D8)),"n.a.",'ورودی ابزار'!D8)</x:f>
        <x:v>35146031</x:v>
      </x:c>
      <x:c r="H113" s="34" t="n">
        <x:f>IF(COUNT(D113,F113)&lt;2,"n.a.",D113/100*F113)</x:f>
        <x:v>0</x:v>
      </x:c>
      <x:c r="I113" s="34" t="n">
        <x:f>IF(COUNT(E113,G113)&lt;2,"n.a.",E113/100*G113)</x:f>
        <x:v>0</x:v>
      </x:c>
      <x:c r="J113" s="34" t="n">
        <x:f>IF(OR(COUNT(H111,H112,H113,H114)&lt;4,SUM(H111,H112,H113,H114)&lt;=0),"n.a.",H113/SUM(H111,H112,H113,H114)*100)</x:f>
        <x:v>0</x:v>
      </x:c>
      <x:c r="K113" s="34" t="n">
        <x:f>IF(OR(COUNT(I111,I112,I113,I114)&lt;4,SUM(I111,I112,I113,I114)&lt;=0),"n.a.",I113/SUM(I111,I112,I113,I114)*100)</x:f>
        <x:v>0</x:v>
      </x:c>
      <x:c r="L113" s="3"/>
      <x:c r="M113" s="3"/>
    </x:row>
    <x:row r="114" ht="25" customHeight="1">
      <x:c r="A114" s="2" t="str">
        <x:v>ARV</x:v>
      </x:c>
      <x:c r="B114" s="3" t="str">
        <x:v>1405-07</x:v>
      </x:c>
      <x:c r="C114" s="3" t="str">
        <x:v>MOBILE</x:v>
      </x:c>
      <x:c r="D114" s="33" t="n">
        <x:f>IF(NOT(ISNUMBER('ورودی ابزار'!D61)),"n.a.",'ورودی ابزار'!D61)</x:f>
        <x:v>0</x:v>
      </x:c>
      <x:c r="E114" s="33" t="n">
        <x:f>IF(NOT(ISNUMBER('ورودی ابزار'!E61)),"n.a.",'ورودی ابزار'!E61)</x:f>
        <x:v>0</x:v>
      </x:c>
      <x:c r="F114" s="34" t="n">
        <x:f>IF(NOT(ISNUMBER('ورودی ابزار'!C9)),"n.a.",'ورودی ابزار'!C9)</x:f>
        <x:v>75042800</x:v>
      </x:c>
      <x:c r="G114" s="34" t="n">
        <x:f>IF(NOT(ISNUMBER('ورودی ابزار'!D9)),"n.a.",'ورودی ابزار'!D9)</x:f>
        <x:v>494707432</x:v>
      </x:c>
      <x:c r="H114" s="34" t="n">
        <x:f>IF(COUNT(D114,F114)&lt;2,"n.a.",D114/100*F114)</x:f>
        <x:v>0</x:v>
      </x:c>
      <x:c r="I114" s="34" t="n">
        <x:f>IF(COUNT(E114,G114)&lt;2,"n.a.",E114/100*G114)</x:f>
        <x:v>0</x:v>
      </x:c>
      <x:c r="J114" s="34" t="n">
        <x:f>IF(OR(COUNT(H111,H112,H113,H114)&lt;4,SUM(H111,H112,H113,H114)&lt;=0),"n.a.",H114/SUM(H111,H112,H113,H114)*100)</x:f>
        <x:v>0</x:v>
      </x:c>
      <x:c r="K114" s="34" t="n">
        <x:f>IF(OR(COUNT(I111,I112,I113,I114)&lt;4,SUM(I111,I112,I113,I114)&lt;=0),"n.a.",I114/SUM(I111,I112,I113,I114)*100)</x:f>
        <x:v>0</x:v>
      </x:c>
      <x:c r="L114" s="3"/>
      <x:c r="M114" s="3"/>
    </x:row>
    <x:row r="115" ht="25" customHeight="1">
      <x:c r="A115" s="2" t="str">
        <x:v>FAN</x:v>
      </x:c>
      <x:c r="B115" s="3" t="str">
        <x:v>1405-07</x:v>
      </x:c>
      <x:c r="C115" s="3" t="str">
        <x:v>POS</x:v>
      </x:c>
      <x:c r="D115" s="33" t="n">
        <x:f>IF(NOT(ISNUMBER('ورودی ابزار'!D62)),"n.a.",'ورودی ابزار'!D62)</x:f>
        <x:v>1.84</x:v>
      </x:c>
      <x:c r="E115" s="33" t="n">
        <x:f>IF(NOT(ISNUMBER('ورودی ابزار'!E62)),"n.a.",'ورودی ابزار'!E62)</x:f>
        <x:v>2.19</x:v>
      </x:c>
      <x:c r="F115" s="34" t="n">
        <x:f>IF(NOT(ISNUMBER('ورودی ابزار'!C6)),"n.a.",'ورودی ابزار'!C6)</x:f>
        <x:v>4296828152</x:v>
      </x:c>
      <x:c r="G115" s="34" t="n">
        <x:f>IF(NOT(ISNUMBER('ورودی ابزار'!D6)),"n.a.",'ورودی ابزار'!D6)</x:f>
        <x:v>33340430035</x:v>
      </x:c>
      <x:c r="H115" s="34" t="n">
        <x:f>IF(COUNT(D115,F115)&lt;2,"n.a.",D115/100*F115)</x:f>
        <x:v>79061637.9968</x:v>
      </x:c>
      <x:c r="I115" s="34" t="n">
        <x:f>IF(COUNT(E115,G115)&lt;2,"n.a.",E115/100*G115)</x:f>
        <x:v>730155417.7665</x:v>
      </x:c>
      <x:c r="J115" s="34" t="n">
        <x:f>IF(OR(COUNT(H115,H116,H117,H118)&lt;4,SUM(H115,H116,H117,H118)&lt;=0),"n.a.",H115/SUM(H115,H116,H117,H118)*100)</x:f>
        <x:v>98.71626913061343</x:v>
      </x:c>
      <x:c r="K115" s="34" t="n">
        <x:f>IF(OR(COUNT(I115,I116,I117,I118)&lt;4,SUM(I115,I116,I117,I118)&lt;=0),"n.a.",I115/SUM(I115,I116,I117,I118)*100)</x:f>
        <x:v>95.26619988621329</x:v>
      </x:c>
      <x:c r="L115" s="3"/>
      <x:c r="M115" s="3"/>
    </x:row>
    <x:row r="116" ht="25" customHeight="1">
      <x:c r="A116" s="2" t="str">
        <x:v>FAN</x:v>
      </x:c>
      <x:c r="B116" s="3" t="str">
        <x:v>1405-07</x:v>
      </x:c>
      <x:c r="C116" s="3" t="str">
        <x:v>IPG</x:v>
      </x:c>
      <x:c r="D116" s="33" t="n">
        <x:f>IF(NOT(ISNUMBER('ورودی ابزار'!D63)),"n.a.",'ورودی ابزار'!D63)</x:f>
        <x:v>0.37</x:v>
      </x:c>
      <x:c r="E116" s="33" t="n">
        <x:f>IF(NOT(ISNUMBER('ورودی ابزار'!E63)),"n.a.",'ورودی ابزار'!E63)</x:f>
        <x:v>0.34</x:v>
      </x:c>
      <x:c r="F116" s="34" t="n">
        <x:f>IF(NOT(ISNUMBER('ورودی ابزار'!C7)),"n.a.",'ورودی ابزار'!C7)</x:f>
        <x:v>277874910</x:v>
      </x:c>
      <x:c r="G116" s="34" t="n">
        <x:f>IF(NOT(ISNUMBER('ورودی ابزار'!D7)),"n.a.",'ورودی ابزار'!D7)</x:f>
        <x:v>10671057718</x:v>
      </x:c>
      <x:c r="H116" s="34" t="n">
        <x:f>IF(COUNT(D116,F116)&lt;2,"n.a.",D116/100*F116)</x:f>
        <x:v>1028137.167</x:v>
      </x:c>
      <x:c r="I116" s="34" t="n">
        <x:f>IF(COUNT(E116,G116)&lt;2,"n.a.",E116/100*G116)</x:f>
        <x:v>36281596.2412</x:v>
      </x:c>
      <x:c r="J116" s="34" t="n">
        <x:f>IF(OR(COUNT(H115,H116,H117,H118)&lt;4,SUM(H115,H116,H117,H118)&lt;=0),"n.a.",H116/SUM(H115,H116,H117,H118)*100)</x:f>
        <x:v>1.2837308693865714</x:v>
      </x:c>
      <x:c r="K116" s="34" t="n">
        <x:f>IF(OR(COUNT(I115,I116,I117,I118)&lt;4,SUM(I115,I116,I117,I118)&lt;=0),"n.a.",I116/SUM(I115,I116,I117,I118)*100)</x:f>
        <x:v>4.733800113786715</x:v>
      </x:c>
      <x:c r="L116" s="3"/>
      <x:c r="M116" s="3"/>
    </x:row>
    <x:row r="117" ht="25" customHeight="1">
      <x:c r="A117" s="2" t="str">
        <x:v>FAN</x:v>
      </x:c>
      <x:c r="B117" s="3" t="str">
        <x:v>1405-07</x:v>
      </x:c>
      <x:c r="C117" s="3" t="str">
        <x:v>USSD</x:v>
      </x:c>
      <x:c r="D117" s="33" t="n">
        <x:f>IF(NOT(ISNUMBER('ورودی ابزار'!D64)),"n.a.",'ورودی ابزار'!D64)</x:f>
        <x:v>0</x:v>
      </x:c>
      <x:c r="E117" s="33" t="n">
        <x:f>IF(NOT(ISNUMBER('ورودی ابزار'!E64)),"n.a.",'ورودی ابزار'!E64)</x:f>
        <x:v>0</x:v>
      </x:c>
      <x:c r="F117" s="34" t="n">
        <x:f>IF(NOT(ISNUMBER('ورودی ابزار'!C8)),"n.a.",'ورودی ابزار'!C8)</x:f>
        <x:v>71331485</x:v>
      </x:c>
      <x:c r="G117" s="34" t="n">
        <x:f>IF(NOT(ISNUMBER('ورودی ابزار'!D8)),"n.a.",'ورودی ابزار'!D8)</x:f>
        <x:v>35146031</x:v>
      </x:c>
      <x:c r="H117" s="34" t="n">
        <x:f>IF(COUNT(D117,F117)&lt;2,"n.a.",D117/100*F117)</x:f>
        <x:v>0</x:v>
      </x:c>
      <x:c r="I117" s="34" t="n">
        <x:f>IF(COUNT(E117,G117)&lt;2,"n.a.",E117/100*G117)</x:f>
        <x:v>0</x:v>
      </x:c>
      <x:c r="J117" s="34" t="n">
        <x:f>IF(OR(COUNT(H115,H116,H117,H118)&lt;4,SUM(H115,H116,H117,H118)&lt;=0),"n.a.",H117/SUM(H115,H116,H117,H118)*100)</x:f>
        <x:v>0</x:v>
      </x:c>
      <x:c r="K117" s="34" t="n">
        <x:f>IF(OR(COUNT(I115,I116,I117,I118)&lt;4,SUM(I115,I116,I117,I118)&lt;=0),"n.a.",I117/SUM(I115,I116,I117,I118)*100)</x:f>
        <x:v>0</x:v>
      </x:c>
      <x:c r="L117" s="3"/>
      <x:c r="M117" s="3"/>
    </x:row>
    <x:row r="118" ht="25" customHeight="1">
      <x:c r="A118" s="2" t="str">
        <x:v>FAN</x:v>
      </x:c>
      <x:c r="B118" s="3" t="str">
        <x:v>1405-07</x:v>
      </x:c>
      <x:c r="C118" s="3" t="str">
        <x:v>MOBILE</x:v>
      </x:c>
      <x:c r="D118" s="33" t="n">
        <x:f>IF(NOT(ISNUMBER('ورودی ابزار'!D65)),"n.a.",'ورودی ابزار'!D65)</x:f>
        <x:v>0</x:v>
      </x:c>
      <x:c r="E118" s="33" t="n">
        <x:f>IF(NOT(ISNUMBER('ورودی ابزار'!E65)),"n.a.",'ورودی ابزار'!E65)</x:f>
        <x:v>0</x:v>
      </x:c>
      <x:c r="F118" s="34" t="n">
        <x:f>IF(NOT(ISNUMBER('ورودی ابزار'!C9)),"n.a.",'ورودی ابزار'!C9)</x:f>
        <x:v>75042800</x:v>
      </x:c>
      <x:c r="G118" s="34" t="n">
        <x:f>IF(NOT(ISNUMBER('ورودی ابزار'!D9)),"n.a.",'ورودی ابزار'!D9)</x:f>
        <x:v>494707432</x:v>
      </x:c>
      <x:c r="H118" s="34" t="n">
        <x:f>IF(COUNT(D118,F118)&lt;2,"n.a.",D118/100*F118)</x:f>
        <x:v>0</x:v>
      </x:c>
      <x:c r="I118" s="34" t="n">
        <x:f>IF(COUNT(E118,G118)&lt;2,"n.a.",E118/100*G118)</x:f>
        <x:v>0</x:v>
      </x:c>
      <x:c r="J118" s="34" t="n">
        <x:f>IF(OR(COUNT(H115,H116,H117,H118)&lt;4,SUM(H115,H116,H117,H118)&lt;=0),"n.a.",H118/SUM(H115,H116,H117,H118)*100)</x:f>
        <x:v>0</x:v>
      </x:c>
      <x:c r="K118" s="34" t="n">
        <x:f>IF(OR(COUNT(I115,I116,I117,I118)&lt;4,SUM(I115,I116,I117,I118)&lt;=0),"n.a.",I118/SUM(I115,I116,I117,I118)*100)</x:f>
        <x:v>0</x:v>
      </x:c>
      <x:c r="L118" s="3"/>
      <x:c r="M118" s="3"/>
    </x:row>
    <x:row r="119" ht="25" customHeight="1">
      <x:c r="A119" s="2" t="str">
        <x:v>KISH</x:v>
      </x:c>
      <x:c r="B119" s="3" t="str">
        <x:v>1405-07</x:v>
      </x:c>
      <x:c r="C119" s="3" t="str">
        <x:v>POS</x:v>
      </x:c>
      <x:c r="D119" s="33" t="n">
        <x:f>IF(NOT(ISNUMBER('ورودی ابزار'!D66)),"n.a.",'ورودی ابزار'!D66)</x:f>
        <x:v>5.85</x:v>
      </x:c>
      <x:c r="E119" s="33" t="n">
        <x:f>IF(NOT(ISNUMBER('ورودی ابزار'!E66)),"n.a.",'ورودی ابزار'!E66)</x:f>
        <x:v>7.41</x:v>
      </x:c>
      <x:c r="F119" s="34" t="n">
        <x:f>IF(NOT(ISNUMBER('ورودی ابزار'!C6)),"n.a.",'ورودی ابزار'!C6)</x:f>
        <x:v>4296828152</x:v>
      </x:c>
      <x:c r="G119" s="34" t="n">
        <x:f>IF(NOT(ISNUMBER('ورودی ابزار'!D6)),"n.a.",'ورودی ابزار'!D6)</x:f>
        <x:v>33340430035</x:v>
      </x:c>
      <x:c r="H119" s="34" t="n">
        <x:f>IF(COUNT(D119,F119)&lt;2,"n.a.",D119/100*F119)</x:f>
        <x:v>251364446.892</x:v>
      </x:c>
      <x:c r="I119" s="34" t="n">
        <x:f>IF(COUNT(E119,G119)&lt;2,"n.a.",E119/100*G119)</x:f>
        <x:v>2470525865.5935</x:v>
      </x:c>
      <x:c r="J119" s="34" t="n">
        <x:f>IF(OR(COUNT(H119,H120,H121,H122)&lt;4,SUM(H119,H120,H121,H122)&lt;=0),"n.a.",H119/SUM(H119,H120,H121,H122)*100)</x:f>
        <x:v>98.97154876463856</x:v>
      </x:c>
      <x:c r="K119" s="34" t="n">
        <x:f>IF(OR(COUNT(I119,I120,I121,I122)&lt;4,SUM(I119,I120,I121,I122)&lt;=0),"n.a.",I119/SUM(I119,I120,I121,I122)*100)</x:f>
        <x:v>92.56346523404213</x:v>
      </x:c>
      <x:c r="L119" s="3"/>
      <x:c r="M119" s="3"/>
    </x:row>
    <x:row r="120" ht="25" customHeight="1">
      <x:c r="A120" s="2" t="str">
        <x:v>KISH</x:v>
      </x:c>
      <x:c r="B120" s="3" t="str">
        <x:v>1405-07</x:v>
      </x:c>
      <x:c r="C120" s="3" t="str">
        <x:v>IPG</x:v>
      </x:c>
      <x:c r="D120" s="33" t="n">
        <x:f>IF(NOT(ISNUMBER('ورودی ابزار'!D67)),"n.a.",'ورودی ابزار'!D67)</x:f>
        <x:v>0.94</x:v>
      </x:c>
      <x:c r="E120" s="33" t="n">
        <x:f>IF(NOT(ISNUMBER('ورودی ابزار'!E67)),"n.a.",'ورودی ابزار'!E67)</x:f>
        <x:v>1.86</x:v>
      </x:c>
      <x:c r="F120" s="34" t="n">
        <x:f>IF(NOT(ISNUMBER('ورودی ابزار'!C7)),"n.a.",'ورودی ابزار'!C7)</x:f>
        <x:v>277874910</x:v>
      </x:c>
      <x:c r="G120" s="34" t="n">
        <x:f>IF(NOT(ISNUMBER('ورودی ابزار'!D7)),"n.a.",'ورودی ابزار'!D7)</x:f>
        <x:v>10671057718</x:v>
      </x:c>
      <x:c r="H120" s="34" t="n">
        <x:f>IF(COUNT(D120,F120)&lt;2,"n.a.",D120/100*F120)</x:f>
        <x:v>2612024.1539999996</x:v>
      </x:c>
      <x:c r="I120" s="34" t="n">
        <x:f>IF(COUNT(E120,G120)&lt;2,"n.a.",E120/100*G120)</x:f>
        <x:v>198481673.55480003</x:v>
      </x:c>
      <x:c r="J120" s="34" t="n">
        <x:f>IF(OR(COUNT(H119,H120,H121,H122)&lt;4,SUM(H119,H120,H121,H122)&lt;=0),"n.a.",H120/SUM(H119,H120,H121,H122)*100)</x:f>
        <x:v>1.028451235361449</x:v>
      </x:c>
      <x:c r="K120" s="34" t="n">
        <x:f>IF(OR(COUNT(I119,I120,I121,I122)&lt;4,SUM(I119,I120,I121,I122)&lt;=0),"n.a.",I120/SUM(I119,I120,I121,I122)*100)</x:f>
        <x:v>7.436534765957874</x:v>
      </x:c>
      <x:c r="L120" s="3"/>
      <x:c r="M120" s="3"/>
    </x:row>
    <x:row r="121" ht="25" customHeight="1">
      <x:c r="A121" s="2" t="str">
        <x:v>KISH</x:v>
      </x:c>
      <x:c r="B121" s="3" t="str">
        <x:v>1405-07</x:v>
      </x:c>
      <x:c r="C121" s="3" t="str">
        <x:v>USSD</x:v>
      </x:c>
      <x:c r="D121" s="33" t="n">
        <x:f>IF(NOT(ISNUMBER('ورودی ابزار'!D68)),"n.a.",'ورودی ابزار'!D68)</x:f>
        <x:v>0</x:v>
      </x:c>
      <x:c r="E121" s="33" t="n">
        <x:f>IF(NOT(ISNUMBER('ورودی ابزار'!E68)),"n.a.",'ورودی ابزار'!E68)</x:f>
        <x:v>0</x:v>
      </x:c>
      <x:c r="F121" s="34" t="n">
        <x:f>IF(NOT(ISNUMBER('ورودی ابزار'!C8)),"n.a.",'ورودی ابزار'!C8)</x:f>
        <x:v>71331485</x:v>
      </x:c>
      <x:c r="G121" s="34" t="n">
        <x:f>IF(NOT(ISNUMBER('ورودی ابزار'!D8)),"n.a.",'ورودی ابزار'!D8)</x:f>
        <x:v>35146031</x:v>
      </x:c>
      <x:c r="H121" s="34" t="n">
        <x:f>IF(COUNT(D121,F121)&lt;2,"n.a.",D121/100*F121)</x:f>
        <x:v>0</x:v>
      </x:c>
      <x:c r="I121" s="34" t="n">
        <x:f>IF(COUNT(E121,G121)&lt;2,"n.a.",E121/100*G121)</x:f>
        <x:v>0</x:v>
      </x:c>
      <x:c r="J121" s="34" t="n">
        <x:f>IF(OR(COUNT(H119,H120,H121,H122)&lt;4,SUM(H119,H120,H121,H122)&lt;=0),"n.a.",H121/SUM(H119,H120,H121,H122)*100)</x:f>
        <x:v>0</x:v>
      </x:c>
      <x:c r="K121" s="34" t="n">
        <x:f>IF(OR(COUNT(I119,I120,I121,I122)&lt;4,SUM(I119,I120,I121,I122)&lt;=0),"n.a.",I121/SUM(I119,I120,I121,I122)*100)</x:f>
        <x:v>0</x:v>
      </x:c>
      <x:c r="L121" s="3"/>
      <x:c r="M121" s="3"/>
    </x:row>
    <x:row r="122" ht="25" customHeight="1">
      <x:c r="A122" s="2" t="str">
        <x:v>KISH</x:v>
      </x:c>
      <x:c r="B122" s="3" t="str">
        <x:v>1405-07</x:v>
      </x:c>
      <x:c r="C122" s="3" t="str">
        <x:v>MOBILE</x:v>
      </x:c>
      <x:c r="D122" s="33" t="n">
        <x:f>IF(NOT(ISNUMBER('ورودی ابزار'!D69)),"n.a.",'ورودی ابزار'!D69)</x:f>
        <x:v>0</x:v>
      </x:c>
      <x:c r="E122" s="33" t="n">
        <x:f>IF(NOT(ISNUMBER('ورودی ابزار'!E69)),"n.a.",'ورودی ابزار'!E69)</x:f>
        <x:v>0</x:v>
      </x:c>
      <x:c r="F122" s="34" t="n">
        <x:f>IF(NOT(ISNUMBER('ورودی ابزار'!C9)),"n.a.",'ورودی ابزار'!C9)</x:f>
        <x:v>75042800</x:v>
      </x:c>
      <x:c r="G122" s="34" t="n">
        <x:f>IF(NOT(ISNUMBER('ورودی ابزار'!D9)),"n.a.",'ورودی ابزار'!D9)</x:f>
        <x:v>494707432</x:v>
      </x:c>
      <x:c r="H122" s="34" t="n">
        <x:f>IF(COUNT(D122,F122)&lt;2,"n.a.",D122/100*F122)</x:f>
        <x:v>0</x:v>
      </x:c>
      <x:c r="I122" s="34" t="n">
        <x:f>IF(COUNT(E122,G122)&lt;2,"n.a.",E122/100*G122)</x:f>
        <x:v>0</x:v>
      </x:c>
      <x:c r="J122" s="34" t="n">
        <x:f>IF(OR(COUNT(H119,H120,H121,H122)&lt;4,SUM(H119,H120,H121,H122)&lt;=0),"n.a.",H122/SUM(H119,H120,H121,H122)*100)</x:f>
        <x:v>0</x:v>
      </x:c>
      <x:c r="K122" s="34" t="n">
        <x:f>IF(OR(COUNT(I119,I120,I121,I122)&lt;4,SUM(I119,I120,I121,I122)&lt;=0),"n.a.",I122/SUM(I119,I120,I121,I122)*100)</x:f>
        <x:v>0</x:v>
      </x:c>
      <x:c r="L122" s="3"/>
      <x:c r="M122" s="3"/>
    </x:row>
    <x:row r="123" ht="25" customHeight="1">
      <x:c r="A123" s="2" t="str">
        <x:v>AP</x:v>
      </x:c>
      <x:c r="B123" s="3" t="str">
        <x:v>1405-06</x:v>
      </x:c>
      <x:c r="C123" s="3" t="str">
        <x:v>POS</x:v>
      </x:c>
      <x:c r="D123" s="33" t="n">
        <x:f>IF(NOT(ISNUMBER('ورودی ابزار'!D70)),"n.a.",'ورودی ابزار'!D70)</x:f>
        <x:v>3.65</x:v>
      </x:c>
      <x:c r="E123" s="33" t="n">
        <x:f>IF(NOT(ISNUMBER('ورودی ابزار'!E70)),"n.a.",'ورودی ابزار'!E70)</x:f>
        <x:v>4.46</x:v>
      </x:c>
      <x:c r="F123" s="34" t="n">
        <x:f>IF(NOT(ISNUMBER('ورودی ابزار'!C10)),"n.a.",'ورودی ابزار'!C10)</x:f>
        <x:v>4433797957</x:v>
      </x:c>
      <x:c r="G123" s="34" t="n">
        <x:f>IF(NOT(ISNUMBER('ورودی ابزار'!D10)),"n.a.",'ورودی ابزار'!D10)</x:f>
        <x:v>32939306988</x:v>
      </x:c>
      <x:c r="H123" s="34" t="n">
        <x:f>IF(COUNT(D123,F123)&lt;2,"n.a.",D123/100*F123)</x:f>
        <x:v>161833625.4305</x:v>
      </x:c>
      <x:c r="I123" s="34" t="n">
        <x:f>IF(COUNT(E123,G123)&lt;2,"n.a.",E123/100*G123)</x:f>
        <x:v>1469093091.6648</x:v>
      </x:c>
      <x:c r="J123" s="34" t="n">
        <x:f>IF(OR(COUNT(H123,H124,H125,H126)&lt;4,SUM(H123,H124,H125,H126)&lt;=0),"n.a.",H123/SUM(H123,H124,H125,H126)*100)</x:f>
        <x:v>66.00585180934564</x:v>
      </x:c>
      <x:c r="K123" s="34" t="n">
        <x:f>IF(OR(COUNT(I123,I124,I125,I126)&lt;4,SUM(I123,I124,I125,I126)&lt;=0),"n.a.",I123/SUM(I123,I124,I125,I126)*100)</x:f>
        <x:v>64.72033312214272</x:v>
      </x:c>
      <x:c r="L123" s="3"/>
      <x:c r="M123" s="3"/>
    </x:row>
    <x:row r="124" ht="25" customHeight="1">
      <x:c r="A124" s="2" t="str">
        <x:v>AP</x:v>
      </x:c>
      <x:c r="B124" s="3" t="str">
        <x:v>1405-06</x:v>
      </x:c>
      <x:c r="C124" s="3" t="str">
        <x:v>IPG</x:v>
      </x:c>
      <x:c r="D124" s="33" t="n">
        <x:f>IF(NOT(ISNUMBER('ورودی ابزار'!D71)),"n.a.",'ورودی ابزار'!D71)</x:f>
        <x:v>6.52</x:v>
      </x:c>
      <x:c r="E124" s="33" t="n">
        <x:f>IF(NOT(ISNUMBER('ورودی ابزار'!E71)),"n.a.",'ورودی ابزار'!E71)</x:f>
        <x:v>6.53</x:v>
      </x:c>
      <x:c r="F124" s="34" t="n">
        <x:f>IF(NOT(ISNUMBER('ورودی ابزار'!C11)),"n.a.",'ورودی ابزار'!C11)</x:f>
        <x:v>281535446</x:v>
      </x:c>
      <x:c r="G124" s="34" t="n">
        <x:f>IF(NOT(ISNUMBER('ورودی ابزار'!D11)),"n.a.",'ورودی ابزار'!D11)</x:f>
        <x:v>10945559505</x:v>
      </x:c>
      <x:c r="H124" s="34" t="n">
        <x:f>IF(COUNT(D124,F124)&lt;2,"n.a.",D124/100*F124)</x:f>
        <x:v>18356111.0792</x:v>
      </x:c>
      <x:c r="I124" s="34" t="n">
        <x:f>IF(COUNT(E124,G124)&lt;2,"n.a.",E124/100*G124)</x:f>
        <x:v>714745035.6765</x:v>
      </x:c>
      <x:c r="J124" s="34" t="n">
        <x:f>IF(OR(COUNT(H123,H124,H125,H126)&lt;4,SUM(H123,H124,H125,H126)&lt;=0),"n.a.",H124/SUM(H123,H124,H125,H126)*100)</x:f>
        <x:v>7.486767626112988</x:v>
      </x:c>
      <x:c r="K124" s="34" t="n">
        <x:f>IF(OR(COUNT(I123,I124,I125,I126)&lt;4,SUM(I123,I124,I125,I126)&lt;=0),"n.a.",I124/SUM(I123,I124,I125,I126)*100)</x:f>
        <x:v>31.487818620098434</x:v>
      </x:c>
      <x:c r="L124" s="3"/>
      <x:c r="M124" s="3"/>
    </x:row>
    <x:row r="125" ht="25" customHeight="1">
      <x:c r="A125" s="2" t="str">
        <x:v>AP</x:v>
      </x:c>
      <x:c r="B125" s="3" t="str">
        <x:v>1405-06</x:v>
      </x:c>
      <x:c r="C125" s="3" t="str">
        <x:v>USSD</x:v>
      </x:c>
      <x:c r="D125" s="33" t="n">
        <x:f>IF(NOT(ISNUMBER('ورودی ابزار'!D72)),"n.a.",'ورودی ابزار'!D72)</x:f>
        <x:v>5.23</x:v>
      </x:c>
      <x:c r="E125" s="33" t="n">
        <x:f>IF(NOT(ISNUMBER('ورودی ابزار'!E72)),"n.a.",'ورودی ابزار'!E72)</x:f>
        <x:v>4.48</x:v>
      </x:c>
      <x:c r="F125" s="34" t="n">
        <x:f>IF(NOT(ISNUMBER('ورودی ابزار'!C12)),"n.a.",'ورودی ابزار'!C12)</x:f>
        <x:v>78131845</x:v>
      </x:c>
      <x:c r="G125" s="34" t="n">
        <x:f>IF(NOT(ISNUMBER('ورودی ابزار'!D12)),"n.a.",'ورودی ابزار'!D12)</x:f>
        <x:v>37766460</x:v>
      </x:c>
      <x:c r="H125" s="34" t="n">
        <x:f>IF(COUNT(D125,F125)&lt;2,"n.a.",D125/100*F125)</x:f>
        <x:v>4086295.4935000003</x:v>
      </x:c>
      <x:c r="I125" s="34" t="n">
        <x:f>IF(COUNT(E125,G125)&lt;2,"n.a.",E125/100*G125)</x:f>
        <x:v>1691937.4080000003</x:v>
      </x:c>
      <x:c r="J125" s="34" t="n">
        <x:f>IF(OR(COUNT(H123,H124,H125,H126)&lt;4,SUM(H123,H124,H125,H126)&lt;=0),"n.a.",H125/SUM(H123,H124,H125,H126)*100)</x:f>
        <x:v>1.666646310837236</x:v>
      </x:c>
      <x:c r="K125" s="34" t="n">
        <x:f>IF(OR(COUNT(I123,I124,I125,I126)&lt;4,SUM(I123,I124,I125,I126)&lt;=0),"n.a.",I125/SUM(I123,I124,I125,I126)*100)</x:f>
        <x:v>0.07453765407302028</x:v>
      </x:c>
      <x:c r="L125" s="3"/>
      <x:c r="M125" s="3"/>
    </x:row>
    <x:row r="126" ht="25" customHeight="1">
      <x:c r="A126" s="2" t="str">
        <x:v>AP</x:v>
      </x:c>
      <x:c r="B126" s="3" t="str">
        <x:v>1405-06</x:v>
      </x:c>
      <x:c r="C126" s="3" t="str">
        <x:v>MOBILE</x:v>
      </x:c>
      <x:c r="D126" s="33" t="n">
        <x:f>IF(NOT(ISNUMBER('ورودی ابزار'!D73)),"n.a.",'ورودی ابزار'!D73)</x:f>
        <x:v>77.62</x:v>
      </x:c>
      <x:c r="E126" s="33" t="n">
        <x:f>IF(NOT(ISNUMBER('ورودی ابزار'!E73)),"n.a.",'ورودی ابزار'!E73)</x:f>
        <x:v>47.15</x:v>
      </x:c>
      <x:c r="F126" s="34" t="n">
        <x:f>IF(NOT(ISNUMBER('ورودی ابزار'!C13)),"n.a.",'ورودی ابزار'!C13)</x:f>
        <x:v>78465205</x:v>
      </x:c>
      <x:c r="G126" s="34" t="n">
        <x:f>IF(NOT(ISNUMBER('ورودی ابزار'!D13)),"n.a.",'ورودی ابزار'!D13)</x:f>
        <x:v>178959899</x:v>
      </x:c>
      <x:c r="H126" s="34" t="n">
        <x:f>IF(COUNT(D126,F126)&lt;2,"n.a.",D126/100*F126)</x:f>
        <x:v>60904692.121</x:v>
      </x:c>
      <x:c r="I126" s="34" t="n">
        <x:f>IF(COUNT(E126,G126)&lt;2,"n.a.",E126/100*G126)</x:f>
        <x:v>84379592.3785</x:v>
      </x:c>
      <x:c r="J126" s="34" t="n">
        <x:f>IF(OR(COUNT(H123,H124,H125,H126)&lt;4,SUM(H123,H124,H125,H126)&lt;=0),"n.a.",H126/SUM(H123,H124,H125,H126)*100)</x:f>
        <x:v>24.84073425370414</x:v>
      </x:c>
      <x:c r="K126" s="34" t="n">
        <x:f>IF(OR(COUNT(I123,I124,I125,I126)&lt;4,SUM(I123,I124,I125,I126)&lt;=0),"n.a.",I126/SUM(I123,I124,I125,I126)*100)</x:f>
        <x:v>3.7173106036858132</x:v>
      </x:c>
      <x:c r="L126" s="3"/>
      <x:c r="M126" s="3"/>
    </x:row>
    <x:row r="127" ht="25" customHeight="1">
      <x:c r="A127" s="2" t="str">
        <x:v>DAM</x:v>
      </x:c>
      <x:c r="B127" s="3" t="str">
        <x:v>1405-06</x:v>
      </x:c>
      <x:c r="C127" s="3" t="str">
        <x:v>POS</x:v>
      </x:c>
      <x:c r="D127" s="33" t="n">
        <x:f>IF(NOT(ISNUMBER('ورودی ابزار'!D74)),"n.a.",'ورودی ابزار'!D74)</x:f>
        <x:v>0.24</x:v>
      </x:c>
      <x:c r="E127" s="33" t="n">
        <x:f>IF(NOT(ISNUMBER('ورودی ابزار'!E74)),"n.a.",'ورودی ابزار'!E74)</x:f>
        <x:v>0.22</x:v>
      </x:c>
      <x:c r="F127" s="34" t="n">
        <x:f>IF(NOT(ISNUMBER('ورودی ابزار'!C10)),"n.a.",'ورودی ابزار'!C10)</x:f>
        <x:v>4433797957</x:v>
      </x:c>
      <x:c r="G127" s="34" t="n">
        <x:f>IF(NOT(ISNUMBER('ورودی ابزار'!D10)),"n.a.",'ورودی ابزار'!D10)</x:f>
        <x:v>32939306988</x:v>
      </x:c>
      <x:c r="H127" s="34" t="n">
        <x:f>IF(COUNT(D127,F127)&lt;2,"n.a.",D127/100*F127)</x:f>
        <x:v>10641115.0968</x:v>
      </x:c>
      <x:c r="I127" s="34" t="n">
        <x:f>IF(COUNT(E127,G127)&lt;2,"n.a.",E127/100*G127)</x:f>
        <x:v>72466475.3736</x:v>
      </x:c>
      <x:c r="J127" s="34" t="n">
        <x:f>IF(OR(COUNT(H127,H128,H129,H130)&lt;4,SUM(H127,H128,H129,H130)&lt;=0),"n.a.",H127/SUM(H127,H128,H129,H130)*100)</x:f>
        <x:v>96.42827214065112</x:v>
      </x:c>
      <x:c r="K127" s="34" t="n">
        <x:f>IF(OR(COUNT(I127,I128,I129,I130)&lt;4,SUM(I127,I128,I129,I130)&lt;=0),"n.a.",I127/SUM(I127,I128,I129,I130)*100)</x:f>
        <x:v>97.06771859827725</x:v>
      </x:c>
      <x:c r="L127" s="3"/>
      <x:c r="M127" s="3"/>
    </x:row>
    <x:row r="128" ht="25" customHeight="1">
      <x:c r="A128" s="2" t="str">
        <x:v>DAM</x:v>
      </x:c>
      <x:c r="B128" s="3" t="str">
        <x:v>1405-06</x:v>
      </x:c>
      <x:c r="C128" s="3" t="str">
        <x:v>IPG</x:v>
      </x:c>
      <x:c r="D128" s="33" t="n">
        <x:f>IF(NOT(ISNUMBER('ورودی ابزار'!D75)),"n.a.",'ورودی ابزار'!D75)</x:f>
        <x:v>0.14</x:v>
      </x:c>
      <x:c r="E128" s="33" t="n">
        <x:f>IF(NOT(ISNUMBER('ورودی ابزار'!E75)),"n.a.",'ورودی ابزار'!E75)</x:f>
        <x:v>0.02</x:v>
      </x:c>
      <x:c r="F128" s="34" t="n">
        <x:f>IF(NOT(ISNUMBER('ورودی ابزار'!C11)),"n.a.",'ورودی ابزار'!C11)</x:f>
        <x:v>281535446</x:v>
      </x:c>
      <x:c r="G128" s="34" t="n">
        <x:f>IF(NOT(ISNUMBER('ورودی ابزار'!D11)),"n.a.",'ورودی ابزار'!D11)</x:f>
        <x:v>10945559505</x:v>
      </x:c>
      <x:c r="H128" s="34" t="n">
        <x:f>IF(COUNT(D128,F128)&lt;2,"n.a.",D128/100*F128)</x:f>
        <x:v>394149.62440000003</x:v>
      </x:c>
      <x:c r="I128" s="34" t="n">
        <x:f>IF(COUNT(E128,G128)&lt;2,"n.a.",E128/100*G128)</x:f>
        <x:v>2189111.901</x:v>
      </x:c>
      <x:c r="J128" s="34" t="n">
        <x:f>IF(OR(COUNT(H127,H128,H129,H130)&lt;4,SUM(H127,H128,H129,H130)&lt;=0),"n.a.",H128/SUM(H127,H128,H129,H130)*100)</x:f>
        <x:v>3.571727859348891</x:v>
      </x:c>
      <x:c r="K128" s="34" t="n">
        <x:f>IF(OR(COUNT(I127,I128,I129,I130)&lt;4,SUM(I127,I128,I129,I130)&lt;=0),"n.a.",I128/SUM(I127,I128,I129,I130)*100)</x:f>
        <x:v>2.932281401722761</x:v>
      </x:c>
      <x:c r="L128" s="3"/>
      <x:c r="M128" s="3"/>
    </x:row>
    <x:row r="129" ht="25" customHeight="1">
      <x:c r="A129" s="2" t="str">
        <x:v>DAM</x:v>
      </x:c>
      <x:c r="B129" s="3" t="str">
        <x:v>1405-06</x:v>
      </x:c>
      <x:c r="C129" s="3" t="str">
        <x:v>USSD</x:v>
      </x:c>
      <x:c r="D129" s="33" t="n">
        <x:f>IF(NOT(ISNUMBER('ورودی ابزار'!D76)),"n.a.",'ورودی ابزار'!D76)</x:f>
        <x:v>0</x:v>
      </x:c>
      <x:c r="E129" s="33" t="n">
        <x:f>IF(NOT(ISNUMBER('ورودی ابزار'!E76)),"n.a.",'ورودی ابزار'!E76)</x:f>
        <x:v>0</x:v>
      </x:c>
      <x:c r="F129" s="34" t="n">
        <x:f>IF(NOT(ISNUMBER('ورودی ابزار'!C12)),"n.a.",'ورودی ابزار'!C12)</x:f>
        <x:v>78131845</x:v>
      </x:c>
      <x:c r="G129" s="34" t="n">
        <x:f>IF(NOT(ISNUMBER('ورودی ابزار'!D12)),"n.a.",'ورودی ابزار'!D12)</x:f>
        <x:v>37766460</x:v>
      </x:c>
      <x:c r="H129" s="34" t="n">
        <x:f>IF(COUNT(D129,F129)&lt;2,"n.a.",D129/100*F129)</x:f>
        <x:v>0</x:v>
      </x:c>
      <x:c r="I129" s="34" t="n">
        <x:f>IF(COUNT(E129,G129)&lt;2,"n.a.",E129/100*G129)</x:f>
        <x:v>0</x:v>
      </x:c>
      <x:c r="J129" s="34" t="n">
        <x:f>IF(OR(COUNT(H127,H128,H129,H130)&lt;4,SUM(H127,H128,H129,H130)&lt;=0),"n.a.",H129/SUM(H127,H128,H129,H130)*100)</x:f>
        <x:v>0</x:v>
      </x:c>
      <x:c r="K129" s="34" t="n">
        <x:f>IF(OR(COUNT(I127,I128,I129,I130)&lt;4,SUM(I127,I128,I129,I130)&lt;=0),"n.a.",I129/SUM(I127,I128,I129,I130)*100)</x:f>
        <x:v>0</x:v>
      </x:c>
      <x:c r="L129" s="3"/>
      <x:c r="M129" s="3"/>
    </x:row>
    <x:row r="130" ht="25" customHeight="1">
      <x:c r="A130" s="2" t="str">
        <x:v>DAM</x:v>
      </x:c>
      <x:c r="B130" s="3" t="str">
        <x:v>1405-06</x:v>
      </x:c>
      <x:c r="C130" s="3" t="str">
        <x:v>MOBILE</x:v>
      </x:c>
      <x:c r="D130" s="33" t="n">
        <x:f>IF(NOT(ISNUMBER('ورودی ابزار'!D77)),"n.a.",'ورودی ابزار'!D77)</x:f>
        <x:v>0</x:v>
      </x:c>
      <x:c r="E130" s="33" t="n">
        <x:f>IF(NOT(ISNUMBER('ورودی ابزار'!E77)),"n.a.",'ورودی ابزار'!E77)</x:f>
        <x:v>0</x:v>
      </x:c>
      <x:c r="F130" s="34" t="n">
        <x:f>IF(NOT(ISNUMBER('ورودی ابزار'!C13)),"n.a.",'ورودی ابزار'!C13)</x:f>
        <x:v>78465205</x:v>
      </x:c>
      <x:c r="G130" s="34" t="n">
        <x:f>IF(NOT(ISNUMBER('ورودی ابزار'!D13)),"n.a.",'ورودی ابزار'!D13)</x:f>
        <x:v>178959899</x:v>
      </x:c>
      <x:c r="H130" s="34" t="n">
        <x:f>IF(COUNT(D130,F130)&lt;2,"n.a.",D130/100*F130)</x:f>
        <x:v>0</x:v>
      </x:c>
      <x:c r="I130" s="34" t="n">
        <x:f>IF(COUNT(E130,G130)&lt;2,"n.a.",E130/100*G130)</x:f>
        <x:v>0</x:v>
      </x:c>
      <x:c r="J130" s="34" t="n">
        <x:f>IF(OR(COUNT(H127,H128,H129,H130)&lt;4,SUM(H127,H128,H129,H130)&lt;=0),"n.a.",H130/SUM(H127,H128,H129,H130)*100)</x:f>
        <x:v>0</x:v>
      </x:c>
      <x:c r="K130" s="34" t="n">
        <x:f>IF(OR(COUNT(I127,I128,I129,I130)&lt;4,SUM(I127,I128,I129,I130)&lt;=0),"n.a.",I130/SUM(I127,I128,I129,I130)*100)</x:f>
        <x:v>0</x:v>
      </x:c>
      <x:c r="L130" s="3"/>
      <x:c r="M130" s="3"/>
    </x:row>
    <x:row r="131" ht="25" customHeight="1">
      <x:c r="A131" s="2" t="str">
        <x:v>BEP</x:v>
      </x:c>
      <x:c r="B131" s="3" t="str">
        <x:v>1405-06</x:v>
      </x:c>
      <x:c r="C131" s="3" t="str">
        <x:v>POS</x:v>
      </x:c>
      <x:c r="D131" s="33" t="n">
        <x:f>IF(NOT(ISNUMBER('ورودی ابزار'!D78)),"n.a.",'ورودی ابزار'!D78)</x:f>
        <x:v>20.95</x:v>
      </x:c>
      <x:c r="E131" s="33" t="n">
        <x:f>IF(NOT(ISNUMBER('ورودی ابزار'!E78)),"n.a.",'ورودی ابزار'!E78)</x:f>
        <x:v>23.2</x:v>
      </x:c>
      <x:c r="F131" s="34" t="n">
        <x:f>IF(NOT(ISNUMBER('ورودی ابزار'!C10)),"n.a.",'ورودی ابزار'!C10)</x:f>
        <x:v>4433797957</x:v>
      </x:c>
      <x:c r="G131" s="34" t="n">
        <x:f>IF(NOT(ISNUMBER('ورودی ابزار'!D10)),"n.a.",'ورودی ابزار'!D10)</x:f>
        <x:v>32939306988</x:v>
      </x:c>
      <x:c r="H131" s="34" t="n">
        <x:f>IF(COUNT(D131,F131)&lt;2,"n.a.",D131/100*F131)</x:f>
        <x:v>928880671.9915</x:v>
      </x:c>
      <x:c r="I131" s="34" t="n">
        <x:f>IF(COUNT(E131,G131)&lt;2,"n.a.",E131/100*G131)</x:f>
        <x:v>7641919221.216</x:v>
      </x:c>
      <x:c r="J131" s="34" t="n">
        <x:f>IF(OR(COUNT(H131,H132,H133,H134)&lt;4,SUM(H131,H132,H133,H134)&lt;=0),"n.a.",H131/SUM(H131,H132,H133,H134)*100)</x:f>
        <x:v>84.53610077413595</x:v>
      </x:c>
      <x:c r="K131" s="34" t="n">
        <x:f>IF(OR(COUNT(I131,I132,I133,I134)&lt;4,SUM(I131,I132,I133,I134)&lt;=0),"n.a.",I131/SUM(I131,I132,I133,I134)*100)</x:f>
        <x:v>65.74332080561857</x:v>
      </x:c>
      <x:c r="L131" s="3"/>
      <x:c r="M131" s="3"/>
    </x:row>
    <x:row r="132" ht="25" customHeight="1">
      <x:c r="A132" s="2" t="str">
        <x:v>BEP</x:v>
      </x:c>
      <x:c r="B132" s="3" t="str">
        <x:v>1405-06</x:v>
      </x:c>
      <x:c r="C132" s="3" t="str">
        <x:v>IPG</x:v>
      </x:c>
      <x:c r="D132" s="33" t="n">
        <x:f>IF(NOT(ISNUMBER('ورودی ابزار'!D79)),"n.a.",'ورودی ابزار'!D79)</x:f>
        <x:v>46.93</x:v>
      </x:c>
      <x:c r="E132" s="33" t="n">
        <x:f>IF(NOT(ISNUMBER('ورودی ابزار'!E79)),"n.a.",'ورودی ابزار'!E79)</x:f>
        <x:v>36.22</x:v>
      </x:c>
      <x:c r="F132" s="34" t="n">
        <x:f>IF(NOT(ISNUMBER('ورودی ابزار'!C11)),"n.a.",'ورودی ابزار'!C11)</x:f>
        <x:v>281535446</x:v>
      </x:c>
      <x:c r="G132" s="34" t="n">
        <x:f>IF(NOT(ISNUMBER('ورودی ابزار'!D11)),"n.a.",'ورودی ابزار'!D11)</x:f>
        <x:v>10945559505</x:v>
      </x:c>
      <x:c r="H132" s="34" t="n">
        <x:f>IF(COUNT(D132,F132)&lt;2,"n.a.",D132/100*F132)</x:f>
        <x:v>132124584.8078</x:v>
      </x:c>
      <x:c r="I132" s="34" t="n">
        <x:f>IF(COUNT(E132,G132)&lt;2,"n.a.",E132/100*G132)</x:f>
        <x:v>3964481652.7109995</x:v>
      </x:c>
      <x:c r="J132" s="34" t="n">
        <x:f>IF(OR(COUNT(H131,H132,H133,H134)&lt;4,SUM(H131,H132,H133,H134)&lt;=0),"n.a.",H132/SUM(H131,H132,H133,H134)*100)</x:f>
        <x:v>12.024469399396933</x:v>
      </x:c>
      <x:c r="K132" s="34" t="n">
        <x:f>IF(OR(COUNT(I131,I132,I133,I134)&lt;4,SUM(I131,I132,I133,I134)&lt;=0),"n.a.",I132/SUM(I131,I132,I133,I134)*100)</x:f>
        <x:v>34.106378460343734</x:v>
      </x:c>
      <x:c r="L132" s="3"/>
      <x:c r="M132" s="3"/>
    </x:row>
    <x:row r="133" ht="25" customHeight="1">
      <x:c r="A133" s="2" t="str">
        <x:v>BEP</x:v>
      </x:c>
      <x:c r="B133" s="3" t="str">
        <x:v>1405-06</x:v>
      </x:c>
      <x:c r="C133" s="3" t="str">
        <x:v>USSD</x:v>
      </x:c>
      <x:c r="D133" s="33" t="n">
        <x:f>IF(NOT(ISNUMBER('ورودی ابزار'!D80)),"n.a.",'ورودی ابزار'!D80)</x:f>
        <x:v>48.37</x:v>
      </x:c>
      <x:c r="E133" s="33" t="n">
        <x:f>IF(NOT(ISNUMBER('ورودی ابزار'!E80)),"n.a.",'ورودی ابزار'!E80)</x:f>
        <x:v>46.26</x:v>
      </x:c>
      <x:c r="F133" s="34" t="n">
        <x:f>IF(NOT(ISNUMBER('ورودی ابزار'!C12)),"n.a.",'ورودی ابزار'!C12)</x:f>
        <x:v>78131845</x:v>
      </x:c>
      <x:c r="G133" s="34" t="n">
        <x:f>IF(NOT(ISNUMBER('ورودی ابزار'!D12)),"n.a.",'ورودی ابزار'!D12)</x:f>
        <x:v>37766460</x:v>
      </x:c>
      <x:c r="H133" s="34" t="n">
        <x:f>IF(COUNT(D133,F133)&lt;2,"n.a.",D133/100*F133)</x:f>
        <x:v>37792373.4265</x:v>
      </x:c>
      <x:c r="I133" s="34" t="n">
        <x:f>IF(COUNT(E133,G133)&lt;2,"n.a.",E133/100*G133)</x:f>
        <x:v>17470764.395999998</x:v>
      </x:c>
      <x:c r="J133" s="34" t="n">
        <x:f>IF(OR(COUNT(H131,H132,H133,H134)&lt;4,SUM(H131,H132,H133,H134)&lt;=0),"n.a.",H133/SUM(H131,H132,H133,H134)*100)</x:f>
        <x:v>3.4394298264671144</x:v>
      </x:c>
      <x:c r="K133" s="34" t="n">
        <x:f>IF(OR(COUNT(I131,I132,I133,I134)&lt;4,SUM(I131,I132,I133,I134)&lt;=0),"n.a.",I133/SUM(I131,I132,I133,I134)*100)</x:f>
        <x:v>0.15030073403770436</x:v>
      </x:c>
      <x:c r="L133" s="3"/>
      <x:c r="M133" s="3"/>
    </x:row>
    <x:row r="134" ht="25" customHeight="1">
      <x:c r="A134" s="2" t="str">
        <x:v>BEP</x:v>
      </x:c>
      <x:c r="B134" s="3" t="str">
        <x:v>1405-06</x:v>
      </x:c>
      <x:c r="C134" s="3" t="str">
        <x:v>MOBILE</x:v>
      </x:c>
      <x:c r="D134" s="33" t="n">
        <x:f>IF(NOT(ISNUMBER('ورودی ابزار'!D81)),"n.a.",'ورودی ابزار'!D81)</x:f>
        <x:v>0</x:v>
      </x:c>
      <x:c r="E134" s="33" t="n">
        <x:f>IF(NOT(ISNUMBER('ورودی ابزار'!E81)),"n.a.",'ورودی ابزار'!E81)</x:f>
        <x:v>0</x:v>
      </x:c>
      <x:c r="F134" s="34" t="n">
        <x:f>IF(NOT(ISNUMBER('ورودی ابزار'!C13)),"n.a.",'ورودی ابزار'!C13)</x:f>
        <x:v>78465205</x:v>
      </x:c>
      <x:c r="G134" s="34" t="n">
        <x:f>IF(NOT(ISNUMBER('ورودی ابزار'!D13)),"n.a.",'ورودی ابزار'!D13)</x:f>
        <x:v>178959899</x:v>
      </x:c>
      <x:c r="H134" s="34" t="n">
        <x:f>IF(COUNT(D134,F134)&lt;2,"n.a.",D134/100*F134)</x:f>
        <x:v>0</x:v>
      </x:c>
      <x:c r="I134" s="34" t="n">
        <x:f>IF(COUNT(E134,G134)&lt;2,"n.a.",E134/100*G134)</x:f>
        <x:v>0</x:v>
      </x:c>
      <x:c r="J134" s="34" t="n">
        <x:f>IF(OR(COUNT(H131,H132,H133,H134)&lt;4,SUM(H131,H132,H133,H134)&lt;=0),"n.a.",H134/SUM(H131,H132,H133,H134)*100)</x:f>
        <x:v>0</x:v>
      </x:c>
      <x:c r="K134" s="34" t="n">
        <x:f>IF(OR(COUNT(I131,I132,I133,I134)&lt;4,SUM(I131,I132,I133,I134)&lt;=0),"n.a.",I134/SUM(I131,I132,I133,I134)*100)</x:f>
        <x:v>0</x:v>
      </x:c>
      <x:c r="L134" s="3"/>
      <x:c r="M134" s="3"/>
    </x:row>
    <x:row r="135" ht="25" customHeight="1">
      <x:c r="A135" s="2" t="str">
        <x:v>SAD</x:v>
      </x:c>
      <x:c r="B135" s="3" t="str">
        <x:v>1405-06</x:v>
      </x:c>
      <x:c r="C135" s="3" t="str">
        <x:v>POS</x:v>
      </x:c>
      <x:c r="D135" s="33" t="n">
        <x:f>IF(NOT(ISNUMBER('ورودی ابزار'!D82)),"n.a.",'ورودی ابزار'!D82)</x:f>
        <x:v>6.56</x:v>
      </x:c>
      <x:c r="E135" s="33" t="n">
        <x:f>IF(NOT(ISNUMBER('ورودی ابزار'!E82)),"n.a.",'ورودی ابزار'!E82)</x:f>
        <x:v>9.55</x:v>
      </x:c>
      <x:c r="F135" s="34" t="n">
        <x:f>IF(NOT(ISNUMBER('ورودی ابزار'!C10)),"n.a.",'ورودی ابزار'!C10)</x:f>
        <x:v>4433797957</x:v>
      </x:c>
      <x:c r="G135" s="34" t="n">
        <x:f>IF(NOT(ISNUMBER('ورودی ابزار'!D10)),"n.a.",'ورودی ابزار'!D10)</x:f>
        <x:v>32939306988</x:v>
      </x:c>
      <x:c r="H135" s="34" t="n">
        <x:f>IF(COUNT(D135,F135)&lt;2,"n.a.",D135/100*F135)</x:f>
        <x:v>290857145.97919995</x:v>
      </x:c>
      <x:c r="I135" s="34" t="n">
        <x:f>IF(COUNT(E135,G135)&lt;2,"n.a.",E135/100*G135)</x:f>
        <x:v>3145703817.354</x:v>
      </x:c>
      <x:c r="J135" s="34" t="n">
        <x:f>IF(OR(COUNT(H135,H136,H137,H138)&lt;4,SUM(H135,H136,H137,H138)&lt;=0),"n.a.",H135/SUM(H135,H136,H137,H138)*100)</x:f>
        <x:v>94.87538630626162</x:v>
      </x:c>
      <x:c r="K135" s="34" t="n">
        <x:f>IF(OR(COUNT(I135,I136,I137,I138)&lt;4,SUM(I135,I136,I137,I138)&lt;=0),"n.a.",I135/SUM(I135,I136,I137,I138)*100)</x:f>
        <x:v>70.78205002331318</x:v>
      </x:c>
      <x:c r="L135" s="3"/>
      <x:c r="M135" s="3"/>
    </x:row>
    <x:row r="136" ht="25" customHeight="1">
      <x:c r="A136" s="2" t="str">
        <x:v>SAD</x:v>
      </x:c>
      <x:c r="B136" s="3" t="str">
        <x:v>1405-06</x:v>
      </x:c>
      <x:c r="C136" s="3" t="str">
        <x:v>IPG</x:v>
      </x:c>
      <x:c r="D136" s="33" t="n">
        <x:f>IF(NOT(ISNUMBER('ورودی ابزار'!D83)),"n.a.",'ورودی ابزار'!D83)</x:f>
        <x:v>4.92</x:v>
      </x:c>
      <x:c r="E136" s="33" t="n">
        <x:f>IF(NOT(ISNUMBER('ورودی ابزار'!E83)),"n.a.",'ورودی ابزار'!E83)</x:f>
        <x:v>11.4</x:v>
      </x:c>
      <x:c r="F136" s="34" t="n">
        <x:f>IF(NOT(ISNUMBER('ورودی ابزار'!C11)),"n.a.",'ورودی ابزار'!C11)</x:f>
        <x:v>281535446</x:v>
      </x:c>
      <x:c r="G136" s="34" t="n">
        <x:f>IF(NOT(ISNUMBER('ورودی ابزار'!D11)),"n.a.",'ورودی ابزار'!D11)</x:f>
        <x:v>10945559505</x:v>
      </x:c>
      <x:c r="H136" s="34" t="n">
        <x:f>IF(COUNT(D136,F136)&lt;2,"n.a.",D136/100*F136)</x:f>
        <x:v>13851543.9432</x:v>
      </x:c>
      <x:c r="I136" s="34" t="n">
        <x:f>IF(COUNT(E136,G136)&lt;2,"n.a.",E136/100*G136)</x:f>
        <x:v>1247793783.57</x:v>
      </x:c>
      <x:c r="J136" s="34" t="n">
        <x:f>IF(OR(COUNT(H135,H136,H137,H138)&lt;4,SUM(H135,H136,H137,H138)&lt;=0),"n.a.",H136/SUM(H135,H136,H137,H138)*100)</x:f>
        <x:v>4.518268162623167</x:v>
      </x:c>
      <x:c r="K136" s="34" t="n">
        <x:f>IF(OR(COUNT(I135,I136,I137,I138)&lt;4,SUM(I135,I136,I137,I138)&lt;=0),"n.a.",I136/SUM(I135,I136,I137,I138)*100)</x:f>
        <x:v>28.0768334005845</x:v>
      </x:c>
      <x:c r="L136" s="3"/>
      <x:c r="M136" s="3"/>
    </x:row>
    <x:row r="137" ht="25" customHeight="1">
      <x:c r="A137" s="2" t="str">
        <x:v>SAD</x:v>
      </x:c>
      <x:c r="B137" s="3" t="str">
        <x:v>1405-06</x:v>
      </x:c>
      <x:c r="C137" s="3" t="str">
        <x:v>USSD</x:v>
      </x:c>
      <x:c r="D137" s="33" t="n">
        <x:f>IF(NOT(ISNUMBER('ورودی ابزار'!D84)),"n.a.",'ورودی ابزار'!D84)</x:f>
        <x:v>0.23</x:v>
      </x:c>
      <x:c r="E137" s="33" t="n">
        <x:f>IF(NOT(ISNUMBER('ورودی ابزار'!E84)),"n.a.",'ورودی ابزار'!E84)</x:f>
        <x:v>0.18</x:v>
      </x:c>
      <x:c r="F137" s="34" t="n">
        <x:f>IF(NOT(ISNUMBER('ورودی ابزار'!C12)),"n.a.",'ورودی ابزار'!C12)</x:f>
        <x:v>78131845</x:v>
      </x:c>
      <x:c r="G137" s="34" t="n">
        <x:f>IF(NOT(ISNUMBER('ورودی ابزار'!D12)),"n.a.",'ورودی ابزار'!D12)</x:f>
        <x:v>37766460</x:v>
      </x:c>
      <x:c r="H137" s="34" t="n">
        <x:f>IF(COUNT(D137,F137)&lt;2,"n.a.",D137/100*F137)</x:f>
        <x:v>179703.2435</x:v>
      </x:c>
      <x:c r="I137" s="34" t="n">
        <x:f>IF(COUNT(E137,G137)&lt;2,"n.a.",E137/100*G137)</x:f>
        <x:v>67979.628</x:v>
      </x:c>
      <x:c r="J137" s="34" t="n">
        <x:f>IF(OR(COUNT(H135,H136,H137,H138)&lt;4,SUM(H135,H136,H137,H138)&lt;=0),"n.a.",H137/SUM(H135,H136,H137,H138)*100)</x:f>
        <x:v>0.05861782969145255</x:v>
      </x:c>
      <x:c r="K137" s="34" t="n">
        <x:f>IF(OR(COUNT(I135,I136,I137,I138)&lt;4,SUM(I135,I136,I137,I138)&lt;=0),"n.a.",I137/SUM(I135,I136,I137,I138)*100)</x:f>
        <x:v>0.0015296218935543652</x:v>
      </x:c>
      <x:c r="L137" s="3"/>
      <x:c r="M137" s="3"/>
    </x:row>
    <x:row r="138" ht="25" customHeight="1">
      <x:c r="A138" s="2" t="str">
        <x:v>SAD</x:v>
      </x:c>
      <x:c r="B138" s="3" t="str">
        <x:v>1405-06</x:v>
      </x:c>
      <x:c r="C138" s="3" t="str">
        <x:v>MOBILE</x:v>
      </x:c>
      <x:c r="D138" s="33" t="n">
        <x:f>IF(NOT(ISNUMBER('ورودی ابزار'!D85)),"n.a.",'ورودی ابزار'!D85)</x:f>
        <x:v>2.14</x:v>
      </x:c>
      <x:c r="E138" s="33" t="n">
        <x:f>IF(NOT(ISNUMBER('ورودی ابزار'!E85)),"n.a.",'ورودی ابزار'!E85)</x:f>
        <x:v>28.3</x:v>
      </x:c>
      <x:c r="F138" s="34" t="n">
        <x:f>IF(NOT(ISNUMBER('ورودی ابزار'!C13)),"n.a.",'ورودی ابزار'!C13)</x:f>
        <x:v>78465205</x:v>
      </x:c>
      <x:c r="G138" s="34" t="n">
        <x:f>IF(NOT(ISNUMBER('ورودی ابزار'!D13)),"n.a.",'ورودی ابزار'!D13)</x:f>
        <x:v>178959899</x:v>
      </x:c>
      <x:c r="H138" s="34" t="n">
        <x:f>IF(COUNT(D138,F138)&lt;2,"n.a.",D138/100*F138)</x:f>
        <x:v>1679155.387</x:v>
      </x:c>
      <x:c r="I138" s="34" t="n">
        <x:f>IF(COUNT(E138,G138)&lt;2,"n.a.",E138/100*G138)</x:f>
        <x:v>50645651.417</x:v>
      </x:c>
      <x:c r="J138" s="34" t="n">
        <x:f>IF(OR(COUNT(H135,H136,H137,H138)&lt;4,SUM(H135,H136,H137,H138)&lt;=0),"n.a.",H138/SUM(H135,H136,H137,H138)*100)</x:f>
        <x:v>0.5477277014237704</x:v>
      </x:c>
      <x:c r="K138" s="34" t="n">
        <x:f>IF(OR(COUNT(I135,I136,I137,I138)&lt;4,SUM(I135,I136,I137,I138)&lt;=0),"n.a.",I138/SUM(I135,I136,I137,I138)*100)</x:f>
        <x:v>1.1395869542087795</x:v>
      </x:c>
      <x:c r="L138" s="3"/>
      <x:c r="M138" s="3"/>
    </x:row>
    <x:row r="139" ht="25" customHeight="1">
      <x:c r="A139" s="2" t="str">
        <x:v>PEP</x:v>
      </x:c>
      <x:c r="B139" s="3" t="str">
        <x:v>1405-06</x:v>
      </x:c>
      <x:c r="C139" s="3" t="str">
        <x:v>POS</x:v>
      </x:c>
      <x:c r="D139" s="33" t="n">
        <x:f>IF(NOT(ISNUMBER('ورودی ابزار'!D86)),"n.a.",'ورودی ابزار'!D86)</x:f>
        <x:v>4.79</x:v>
      </x:c>
      <x:c r="E139" s="33" t="n">
        <x:f>IF(NOT(ISNUMBER('ورودی ابزار'!E86)),"n.a.",'ورودی ابزار'!E86)</x:f>
        <x:v>5.24</x:v>
      </x:c>
      <x:c r="F139" s="34" t="n">
        <x:f>IF(NOT(ISNUMBER('ورودی ابزار'!C10)),"n.a.",'ورودی ابزار'!C10)</x:f>
        <x:v>4433797957</x:v>
      </x:c>
      <x:c r="G139" s="34" t="n">
        <x:f>IF(NOT(ISNUMBER('ورودی ابزار'!D10)),"n.a.",'ورودی ابزار'!D10)</x:f>
        <x:v>32939306988</x:v>
      </x:c>
      <x:c r="H139" s="34" t="n">
        <x:f>IF(COUNT(D139,F139)&lt;2,"n.a.",D139/100*F139)</x:f>
        <x:v>212378922.1403</x:v>
      </x:c>
      <x:c r="I139" s="34" t="n">
        <x:f>IF(COUNT(E139,G139)&lt;2,"n.a.",E139/100*G139)</x:f>
        <x:v>1726019686.1712</x:v>
      </x:c>
      <x:c r="J139" s="34" t="n">
        <x:f>IF(OR(COUNT(H139,H140,H141,H142)&lt;4,SUM(H139,H140,H141,H142)&lt;=0),"n.a.",H139/SUM(H139,H140,H141,H142)*100)</x:f>
        <x:v>97.20668655634391</x:v>
      </x:c>
      <x:c r="K139" s="34" t="n">
        <x:f>IF(OR(COUNT(I139,I140,I141,I142)&lt;4,SUM(I139,I140,I141,I142)&lt;=0),"n.a.",I139/SUM(I139,I140,I141,I142)*100)</x:f>
        <x:v>73.7897172231749</x:v>
      </x:c>
      <x:c r="L139" s="3"/>
      <x:c r="M139" s="3"/>
    </x:row>
    <x:row r="140" ht="25" customHeight="1">
      <x:c r="A140" s="2" t="str">
        <x:v>PEP</x:v>
      </x:c>
      <x:c r="B140" s="3" t="str">
        <x:v>1405-06</x:v>
      </x:c>
      <x:c r="C140" s="3" t="str">
        <x:v>IPG</x:v>
      </x:c>
      <x:c r="D140" s="33" t="n">
        <x:f>IF(NOT(ISNUMBER('ورودی ابزار'!D87)),"n.a.",'ورودی ابزار'!D87)</x:f>
        <x:v>2.02</x:v>
      </x:c>
      <x:c r="E140" s="33" t="n">
        <x:f>IF(NOT(ISNUMBER('ورودی ابزار'!E87)),"n.a.",'ورودی ابزار'!E87)</x:f>
        <x:v>5.51</x:v>
      </x:c>
      <x:c r="F140" s="34" t="n">
        <x:f>IF(NOT(ISNUMBER('ورودی ابزار'!C11)),"n.a.",'ورودی ابزار'!C11)</x:f>
        <x:v>281535446</x:v>
      </x:c>
      <x:c r="G140" s="34" t="n">
        <x:f>IF(NOT(ISNUMBER('ورودی ابزار'!D11)),"n.a.",'ورودی ابزار'!D11)</x:f>
        <x:v>10945559505</x:v>
      </x:c>
      <x:c r="H140" s="34" t="n">
        <x:f>IF(COUNT(D140,F140)&lt;2,"n.a.",D140/100*F140)</x:f>
        <x:v>5687016.0092</x:v>
      </x:c>
      <x:c r="I140" s="34" t="n">
        <x:f>IF(COUNT(E140,G140)&lt;2,"n.a.",E140/100*G140)</x:f>
        <x:v>603100328.7255</x:v>
      </x:c>
      <x:c r="J140" s="34" t="n">
        <x:f>IF(OR(COUNT(H139,H140,H141,H142)&lt;4,SUM(H139,H140,H141,H142)&lt;=0),"n.a.",H140/SUM(H139,H140,H141,H142)*100)</x:f>
        <x:v>2.602970092681879</x:v>
      </x:c>
      <x:c r="K140" s="34" t="n">
        <x:f>IF(OR(COUNT(I139,I140,I141,I142)&lt;4,SUM(I139,I140,I141,I142)&lt;=0),"n.a.",I140/SUM(I139,I140,I141,I142)*100)</x:f>
        <x:v>25.783369141390178</x:v>
      </x:c>
      <x:c r="L140" s="3"/>
      <x:c r="M140" s="3"/>
    </x:row>
    <x:row r="141" ht="25" customHeight="1">
      <x:c r="A141" s="2" t="str">
        <x:v>PEP</x:v>
      </x:c>
      <x:c r="B141" s="3" t="str">
        <x:v>1405-06</x:v>
      </x:c>
      <x:c r="C141" s="3" t="str">
        <x:v>USSD</x:v>
      </x:c>
      <x:c r="D141" s="33" t="n">
        <x:f>IF(NOT(ISNUMBER('ورودی ابزار'!D88)),"n.a.",'ورودی ابزار'!D88)</x:f>
        <x:v>0</x:v>
      </x:c>
      <x:c r="E141" s="33" t="n">
        <x:f>IF(NOT(ISNUMBER('ورودی ابزار'!E88)),"n.a.",'ورودی ابزار'!E88)</x:f>
        <x:v>0</x:v>
      </x:c>
      <x:c r="F141" s="34" t="n">
        <x:f>IF(NOT(ISNUMBER('ورودی ابزار'!C12)),"n.a.",'ورودی ابزار'!C12)</x:f>
        <x:v>78131845</x:v>
      </x:c>
      <x:c r="G141" s="34" t="n">
        <x:f>IF(NOT(ISNUMBER('ورودی ابزار'!D12)),"n.a.",'ورودی ابزار'!D12)</x:f>
        <x:v>37766460</x:v>
      </x:c>
      <x:c r="H141" s="34" t="n">
        <x:f>IF(COUNT(D141,F141)&lt;2,"n.a.",D141/100*F141)</x:f>
        <x:v>0</x:v>
      </x:c>
      <x:c r="I141" s="34" t="n">
        <x:f>IF(COUNT(E141,G141)&lt;2,"n.a.",E141/100*G141)</x:f>
        <x:v>0</x:v>
      </x:c>
      <x:c r="J141" s="34" t="n">
        <x:f>IF(OR(COUNT(H139,H140,H141,H142)&lt;4,SUM(H139,H140,H141,H142)&lt;=0),"n.a.",H141/SUM(H139,H140,H141,H142)*100)</x:f>
        <x:v>0</x:v>
      </x:c>
      <x:c r="K141" s="34" t="n">
        <x:f>IF(OR(COUNT(I139,I140,I141,I142)&lt;4,SUM(I139,I140,I141,I142)&lt;=0),"n.a.",I141/SUM(I139,I140,I141,I142)*100)</x:f>
        <x:v>0</x:v>
      </x:c>
      <x:c r="L141" s="3"/>
      <x:c r="M141" s="3"/>
    </x:row>
    <x:row r="142" ht="25" customHeight="1">
      <x:c r="A142" s="2" t="str">
        <x:v>PEP</x:v>
      </x:c>
      <x:c r="B142" s="3" t="str">
        <x:v>1405-06</x:v>
      </x:c>
      <x:c r="C142" s="3" t="str">
        <x:v>MOBILE</x:v>
      </x:c>
      <x:c r="D142" s="33" t="n">
        <x:f>IF(NOT(ISNUMBER('ورودی ابزار'!D89)),"n.a.",'ورودی ابزار'!D89)</x:f>
        <x:v>0.53</x:v>
      </x:c>
      <x:c r="E142" s="33" t="n">
        <x:f>IF(NOT(ISNUMBER('ورودی ابزار'!E89)),"n.a.",'ورودی ابزار'!E89)</x:f>
        <x:v>5.58</x:v>
      </x:c>
      <x:c r="F142" s="34" t="n">
        <x:f>IF(NOT(ISNUMBER('ورودی ابزار'!C13)),"n.a.",'ورودی ابزار'!C13)</x:f>
        <x:v>78465205</x:v>
      </x:c>
      <x:c r="G142" s="34" t="n">
        <x:f>IF(NOT(ISNUMBER('ورودی ابزار'!D13)),"n.a.",'ورودی ابزار'!D13)</x:f>
        <x:v>178959899</x:v>
      </x:c>
      <x:c r="H142" s="34" t="n">
        <x:f>IF(COUNT(D142,F142)&lt;2,"n.a.",D142/100*F142)</x:f>
        <x:v>415865.5865</x:v>
      </x:c>
      <x:c r="I142" s="34" t="n">
        <x:f>IF(COUNT(E142,G142)&lt;2,"n.a.",E142/100*G142)</x:f>
        <x:v>9985962.3642</x:v>
      </x:c>
      <x:c r="J142" s="34" t="n">
        <x:f>IF(OR(COUNT(H139,H140,H141,H142)&lt;4,SUM(H139,H140,H141,H142)&lt;=0),"n.a.",H142/SUM(H139,H140,H141,H142)*100)</x:f>
        <x:v>0.19034335097421037</x:v>
      </x:c>
      <x:c r="K142" s="34" t="n">
        <x:f>IF(OR(COUNT(I139,I140,I141,I142)&lt;4,SUM(I139,I140,I141,I142)&lt;=0),"n.a.",I142/SUM(I139,I140,I141,I142)*100)</x:f>
        <x:v>0.42691363543491906</x:v>
      </x:c>
      <x:c r="L142" s="3"/>
      <x:c r="M142" s="3"/>
    </x:row>
    <x:row r="143" ht="25" customHeight="1">
      <x:c r="A143" s="2" t="str">
        <x:v>SEP</x:v>
      </x:c>
      <x:c r="B143" s="3" t="str">
        <x:v>1405-06</x:v>
      </x:c>
      <x:c r="C143" s="3" t="str">
        <x:v>POS</x:v>
      </x:c>
      <x:c r="D143" s="33" t="n">
        <x:f>IF(NOT(ISNUMBER('ورودی ابزار'!D90)),"n.a.",'ورودی ابزار'!D90)</x:f>
        <x:v>19.51</x:v>
      </x:c>
      <x:c r="E143" s="33" t="n">
        <x:f>IF(NOT(ISNUMBER('ورودی ابزار'!E90)),"n.a.",'ورودی ابزار'!E90)</x:f>
        <x:v>18.43</x:v>
      </x:c>
      <x:c r="F143" s="34" t="n">
        <x:f>IF(NOT(ISNUMBER('ورودی ابزار'!C10)),"n.a.",'ورودی ابزار'!C10)</x:f>
        <x:v>4433797957</x:v>
      </x:c>
      <x:c r="G143" s="34" t="n">
        <x:f>IF(NOT(ISNUMBER('ورودی ابزار'!D10)),"n.a.",'ورودی ابزار'!D10)</x:f>
        <x:v>32939306988</x:v>
      </x:c>
      <x:c r="H143" s="34" t="n">
        <x:f>IF(COUNT(D143,F143)&lt;2,"n.a.",D143/100*F143)</x:f>
        <x:v>865033981.4107001</x:v>
      </x:c>
      <x:c r="I143" s="34" t="n">
        <x:f>IF(COUNT(E143,G143)&lt;2,"n.a.",E143/100*G143)</x:f>
        <x:v>6070714277.8884</x:v>
      </x:c>
      <x:c r="J143" s="34" t="n">
        <x:f>IF(OR(COUNT(H143,H144,H145,H146)&lt;4,SUM(H143,H144,H145,H146)&lt;=0),"n.a.",H143/SUM(H143,H144,H145,H146)*100)</x:f>
        <x:v>90.04702532917908</x:v>
      </x:c>
      <x:c r="K143" s="34" t="n">
        <x:f>IF(OR(COUNT(I143,I144,I145,I146)&lt;4,SUM(I143,I144,I145,I146)&lt;=0),"n.a.",I143/SUM(I143,I144,I145,I146)*100)</x:f>
        <x:v>69.67610767674995</x:v>
      </x:c>
      <x:c r="L143" s="3"/>
      <x:c r="M143" s="3"/>
    </x:row>
    <x:row r="144" ht="25" customHeight="1">
      <x:c r="A144" s="2" t="str">
        <x:v>SEP</x:v>
      </x:c>
      <x:c r="B144" s="3" t="str">
        <x:v>1405-06</x:v>
      </x:c>
      <x:c r="C144" s="3" t="str">
        <x:v>IPG</x:v>
      </x:c>
      <x:c r="D144" s="33" t="n">
        <x:f>IF(NOT(ISNUMBER('ورودی ابزار'!D91)),"n.a.",'ورودی ابزار'!D91)</x:f>
        <x:v>27.46</x:v>
      </x:c>
      <x:c r="E144" s="33" t="n">
        <x:f>IF(NOT(ISNUMBER('ورودی ابزار'!E91)),"n.a.",'ورودی ابزار'!E91)</x:f>
        <x:v>24.06</x:v>
      </x:c>
      <x:c r="F144" s="34" t="n">
        <x:f>IF(NOT(ISNUMBER('ورودی ابزار'!C11)),"n.a.",'ورودی ابزار'!C11)</x:f>
        <x:v>281535446</x:v>
      </x:c>
      <x:c r="G144" s="34" t="n">
        <x:f>IF(NOT(ISNUMBER('ورودی ابزار'!D11)),"n.a.",'ورودی ابزار'!D11)</x:f>
        <x:v>10945559505</x:v>
      </x:c>
      <x:c r="H144" s="34" t="n">
        <x:f>IF(COUNT(D144,F144)&lt;2,"n.a.",D144/100*F144)</x:f>
        <x:v>77309633.4716</x:v>
      </x:c>
      <x:c r="I144" s="34" t="n">
        <x:f>IF(COUNT(E144,G144)&lt;2,"n.a.",E144/100*G144)</x:f>
        <x:v>2633501616.903</x:v>
      </x:c>
      <x:c r="J144" s="34" t="n">
        <x:f>IF(OR(COUNT(H143,H144,H145,H146)&lt;4,SUM(H143,H144,H145,H146)&lt;=0),"n.a.",H144/SUM(H143,H144,H145,H146)*100)</x:f>
        <x:v>8.047663644443048</x:v>
      </x:c>
      <x:c r="K144" s="34" t="n">
        <x:f>IF(OR(COUNT(I143,I144,I145,I146)&lt;4,SUM(I143,I144,I145,I146)&lt;=0),"n.a.",I144/SUM(I143,I144,I145,I146)*100)</x:f>
        <x:v>30.225791204598295</x:v>
      </x:c>
      <x:c r="L144" s="3"/>
      <x:c r="M144" s="3"/>
    </x:row>
    <x:row r="145" ht="25" customHeight="1">
      <x:c r="A145" s="2" t="str">
        <x:v>SEP</x:v>
      </x:c>
      <x:c r="B145" s="3" t="str">
        <x:v>1405-06</x:v>
      </x:c>
      <x:c r="C145" s="3" t="str">
        <x:v>USSD</x:v>
      </x:c>
      <x:c r="D145" s="33" t="n">
        <x:f>IF(NOT(ISNUMBER('ورودی ابزار'!D92)),"n.a.",'ورودی ابزار'!D92)</x:f>
        <x:v>21.97</x:v>
      </x:c>
      <x:c r="E145" s="33" t="n">
        <x:f>IF(NOT(ISNUMBER('ورودی ابزار'!E92)),"n.a.",'ورودی ابزار'!E92)</x:f>
        <x:v>21.4</x:v>
      </x:c>
      <x:c r="F145" s="34" t="n">
        <x:f>IF(NOT(ISNUMBER('ورودی ابزار'!C12)),"n.a.",'ورودی ابزار'!C12)</x:f>
        <x:v>78131845</x:v>
      </x:c>
      <x:c r="G145" s="34" t="n">
        <x:f>IF(NOT(ISNUMBER('ورودی ابزار'!D12)),"n.a.",'ورودی ابزار'!D12)</x:f>
        <x:v>37766460</x:v>
      </x:c>
      <x:c r="H145" s="34" t="n">
        <x:f>IF(COUNT(D145,F145)&lt;2,"n.a.",D145/100*F145)</x:f>
        <x:v>17165566.346499998</x:v>
      </x:c>
      <x:c r="I145" s="34" t="n">
        <x:f>IF(COUNT(E145,G145)&lt;2,"n.a.",E145/100*G145)</x:f>
        <x:v>8082022.4399999995</x:v>
      </x:c>
      <x:c r="J145" s="34" t="n">
        <x:f>IF(OR(COUNT(H143,H144,H145,H146)&lt;4,SUM(H143,H144,H145,H146)&lt;=0),"n.a.",H145/SUM(H143,H144,H145,H146)*100)</x:f>
        <x:v>1.7868756844352445</x:v>
      </x:c>
      <x:c r="K145" s="34" t="n">
        <x:f>IF(OR(COUNT(I143,I144,I145,I146)&lt;4,SUM(I143,I144,I145,I146)&lt;=0),"n.a.",I145/SUM(I143,I144,I145,I146)*100)</x:f>
        <x:v>0.09276072633272124</x:v>
      </x:c>
      <x:c r="L145" s="3"/>
      <x:c r="M145" s="3"/>
    </x:row>
    <x:row r="146" ht="25" customHeight="1">
      <x:c r="A146" s="2" t="str">
        <x:v>SEP</x:v>
      </x:c>
      <x:c r="B146" s="3" t="str">
        <x:v>1405-06</x:v>
      </x:c>
      <x:c r="C146" s="3" t="str">
        <x:v>MOBILE</x:v>
      </x:c>
      <x:c r="D146" s="33" t="n">
        <x:f>IF(NOT(ISNUMBER('ورودی ابزار'!D93)),"n.a.",'ورودی ابزار'!D93)</x:f>
        <x:v>1.45</x:v>
      </x:c>
      <x:c r="E146" s="33" t="n">
        <x:f>IF(NOT(ISNUMBER('ورودی ابزار'!E93)),"n.a.",'ورودی ابزار'!E93)</x:f>
        <x:v>0.26</x:v>
      </x:c>
      <x:c r="F146" s="34" t="n">
        <x:f>IF(NOT(ISNUMBER('ورودی ابزار'!C13)),"n.a.",'ورودی ابزار'!C13)</x:f>
        <x:v>78465205</x:v>
      </x:c>
      <x:c r="G146" s="34" t="n">
        <x:f>IF(NOT(ISNUMBER('ورودی ابزار'!D13)),"n.a.",'ورودی ابزار'!D13)</x:f>
        <x:v>178959899</x:v>
      </x:c>
      <x:c r="H146" s="34" t="n">
        <x:f>IF(COUNT(D146,F146)&lt;2,"n.a.",D146/100*F146)</x:f>
        <x:v>1137745.4725</x:v>
      </x:c>
      <x:c r="I146" s="34" t="n">
        <x:f>IF(COUNT(E146,G146)&lt;2,"n.a.",E146/100*G146)</x:f>
        <x:v>465295.7374</x:v>
      </x:c>
      <x:c r="J146" s="34" t="n">
        <x:f>IF(OR(COUNT(H143,H144,H145,H146)&lt;4,SUM(H143,H144,H145,H146)&lt;=0),"n.a.",H146/SUM(H143,H144,H145,H146)*100)</x:f>
        <x:v>0.11843534194262467</x:v>
      </x:c>
      <x:c r="K146" s="34" t="n">
        <x:f>IF(OR(COUNT(I143,I144,I145,I146)&lt;4,SUM(I143,I144,I145,I146)&lt;=0),"n.a.",I146/SUM(I143,I144,I145,I146)*100)</x:f>
        <x:v>0.005340392319022455</x:v>
      </x:c>
      <x:c r="L146" s="3"/>
      <x:c r="M146" s="3"/>
    </x:row>
    <x:row r="147" ht="25" customHeight="1">
      <x:c r="A147" s="2" t="str">
        <x:v>SPH</x:v>
      </x:c>
      <x:c r="B147" s="3" t="str">
        <x:v>1405-06</x:v>
      </x:c>
      <x:c r="C147" s="3" t="str">
        <x:v>POS</x:v>
      </x:c>
      <x:c r="D147" s="33" t="n">
        <x:f>IF(NOT(ISNUMBER('ورودی ابزار'!D94)),"n.a.",'ورودی ابزار'!D94)</x:f>
        <x:v>3.73</x:v>
      </x:c>
      <x:c r="E147" s="33" t="n">
        <x:f>IF(NOT(ISNUMBER('ورودی ابزار'!E94)),"n.a.",'ورودی ابزار'!E94)</x:f>
        <x:v>5.46</x:v>
      </x:c>
      <x:c r="F147" s="34" t="n">
        <x:f>IF(NOT(ISNUMBER('ورودی ابزار'!C10)),"n.a.",'ورودی ابزار'!C10)</x:f>
        <x:v>4433797957</x:v>
      </x:c>
      <x:c r="G147" s="34" t="n">
        <x:f>IF(NOT(ISNUMBER('ورودی ابزار'!D10)),"n.a.",'ورودی ابزار'!D10)</x:f>
        <x:v>32939306988</x:v>
      </x:c>
      <x:c r="H147" s="34" t="n">
        <x:f>IF(COUNT(D147,F147)&lt;2,"n.a.",D147/100*F147)</x:f>
        <x:v>165380663.7961</x:v>
      </x:c>
      <x:c r="I147" s="34" t="n">
        <x:f>IF(COUNT(E147,G147)&lt;2,"n.a.",E147/100*G147)</x:f>
        <x:v>1798486161.5448</x:v>
      </x:c>
      <x:c r="J147" s="34" t="n">
        <x:f>IF(OR(COUNT(H147,H148,H149,H150)&lt;4,SUM(H147,H148,H149,H150)&lt;=0),"n.a.",H147/SUM(H147,H148,H149,H150)*100)</x:f>
        <x:v>92.76592253366306</x:v>
      </x:c>
      <x:c r="K147" s="34" t="n">
        <x:f>IF(OR(COUNT(I147,I148,I149,I150)&lt;4,SUM(I147,I148,I149,I150)&lt;=0),"n.a.",I147/SUM(I147,I148,I149,I150)*100)</x:f>
        <x:v>89.55519017423926</x:v>
      </x:c>
      <x:c r="L147" s="3"/>
      <x:c r="M147" s="3"/>
    </x:row>
    <x:row r="148" ht="25" customHeight="1">
      <x:c r="A148" s="2" t="str">
        <x:v>SPH</x:v>
      </x:c>
      <x:c r="B148" s="3" t="str">
        <x:v>1405-06</x:v>
      </x:c>
      <x:c r="C148" s="3" t="str">
        <x:v>IPG</x:v>
      </x:c>
      <x:c r="D148" s="33" t="n">
        <x:f>IF(NOT(ISNUMBER('ورودی ابزار'!D95)),"n.a.",'ورودی ابزار'!D95)</x:f>
        <x:v>1.15</x:v>
      </x:c>
      <x:c r="E148" s="33" t="n">
        <x:f>IF(NOT(ISNUMBER('ورودی ابزار'!E95)),"n.a.",'ورودی ابزار'!E95)</x:f>
        <x:v>1.66</x:v>
      </x:c>
      <x:c r="F148" s="34" t="n">
        <x:f>IF(NOT(ISNUMBER('ورودی ابزار'!C11)),"n.a.",'ورودی ابزار'!C11)</x:f>
        <x:v>281535446</x:v>
      </x:c>
      <x:c r="G148" s="34" t="n">
        <x:f>IF(NOT(ISNUMBER('ورودی ابزار'!D11)),"n.a.",'ورودی ابزار'!D11)</x:f>
        <x:v>10945559505</x:v>
      </x:c>
      <x:c r="H148" s="34" t="n">
        <x:f>IF(COUNT(D148,F148)&lt;2,"n.a.",D148/100*F148)</x:f>
        <x:v>3237657.6289999997</x:v>
      </x:c>
      <x:c r="I148" s="34" t="n">
        <x:f>IF(COUNT(E148,G148)&lt;2,"n.a.",E148/100*G148)</x:f>
        <x:v>181696287.783</x:v>
      </x:c>
      <x:c r="J148" s="34" t="n">
        <x:f>IF(OR(COUNT(H147,H148,H149,H150)&lt;4,SUM(H147,H148,H149,H150)&lt;=0),"n.a.",H148/SUM(H147,H148,H149,H150)*100)</x:f>
        <x:v>1.8160786751505342</x:v>
      </x:c>
      <x:c r="K148" s="34" t="n">
        <x:f>IF(OR(COUNT(I147,I148,I149,I150)&lt;4,SUM(I147,I148,I149,I150)&lt;=0),"n.a.",I148/SUM(I147,I148,I149,I150)*100)</x:f>
        <x:v>9.047523386214579</x:v>
      </x:c>
      <x:c r="L148" s="3"/>
      <x:c r="M148" s="3"/>
    </x:row>
    <x:row r="149" ht="25" customHeight="1">
      <x:c r="A149" s="2" t="str">
        <x:v>SPH</x:v>
      </x:c>
      <x:c r="B149" s="3" t="str">
        <x:v>1405-06</x:v>
      </x:c>
      <x:c r="C149" s="3" t="str">
        <x:v>USSD</x:v>
      </x:c>
      <x:c r="D149" s="33" t="n">
        <x:f>IF(NOT(ISNUMBER('ورودی ابزار'!D96)),"n.a.",'ورودی ابزار'!D96)</x:f>
        <x:v>0</x:v>
      </x:c>
      <x:c r="E149" s="33" t="n">
        <x:f>IF(NOT(ISNUMBER('ورودی ابزار'!E96)),"n.a.",'ورودی ابزار'!E96)</x:f>
        <x:v>0</x:v>
      </x:c>
      <x:c r="F149" s="34" t="n">
        <x:f>IF(NOT(ISNUMBER('ورودی ابزار'!C12)),"n.a.",'ورودی ابزار'!C12)</x:f>
        <x:v>78131845</x:v>
      </x:c>
      <x:c r="G149" s="34" t="n">
        <x:f>IF(NOT(ISNUMBER('ورودی ابزار'!D12)),"n.a.",'ورودی ابزار'!D12)</x:f>
        <x:v>37766460</x:v>
      </x:c>
      <x:c r="H149" s="34" t="n">
        <x:f>IF(COUNT(D149,F149)&lt;2,"n.a.",D149/100*F149)</x:f>
        <x:v>0</x:v>
      </x:c>
      <x:c r="I149" s="34" t="n">
        <x:f>IF(COUNT(E149,G149)&lt;2,"n.a.",E149/100*G149)</x:f>
        <x:v>0</x:v>
      </x:c>
      <x:c r="J149" s="34" t="n">
        <x:f>IF(OR(COUNT(H147,H148,H149,H150)&lt;4,SUM(H147,H148,H149,H150)&lt;=0),"n.a.",H149/SUM(H147,H148,H149,H150)*100)</x:f>
        <x:v>0</x:v>
      </x:c>
      <x:c r="K149" s="34" t="n">
        <x:f>IF(OR(COUNT(I147,I148,I149,I150)&lt;4,SUM(I147,I148,I149,I150)&lt;=0),"n.a.",I149/SUM(I147,I148,I149,I150)*100)</x:f>
        <x:v>0</x:v>
      </x:c>
      <x:c r="L149" s="3"/>
      <x:c r="M149" s="3"/>
    </x:row>
    <x:row r="150" ht="25" customHeight="1">
      <x:c r="A150" s="2" t="str">
        <x:v>SPH</x:v>
      </x:c>
      <x:c r="B150" s="3" t="str">
        <x:v>1405-06</x:v>
      </x:c>
      <x:c r="C150" s="3" t="str">
        <x:v>MOBILE</x:v>
      </x:c>
      <x:c r="D150" s="33" t="n">
        <x:f>IF(NOT(ISNUMBER('ورودی ابزار'!D97)),"n.a.",'ورودی ابزار'!D97)</x:f>
        <x:v>12.31</x:v>
      </x:c>
      <x:c r="E150" s="33" t="n">
        <x:f>IF(NOT(ISNUMBER('ورودی ابزار'!E97)),"n.a.",'ورودی ابزار'!E97)</x:f>
        <x:v>15.68</x:v>
      </x:c>
      <x:c r="F150" s="34" t="n">
        <x:f>IF(NOT(ISNUMBER('ورودی ابزار'!C13)),"n.a.",'ورودی ابزار'!C13)</x:f>
        <x:v>78465205</x:v>
      </x:c>
      <x:c r="G150" s="34" t="n">
        <x:f>IF(NOT(ISNUMBER('ورودی ابزار'!D13)),"n.a.",'ورودی ابزار'!D13)</x:f>
        <x:v>178959899</x:v>
      </x:c>
      <x:c r="H150" s="34" t="n">
        <x:f>IF(COUNT(D150,F150)&lt;2,"n.a.",D150/100*F150)</x:f>
        <x:v>9659066.7355</x:v>
      </x:c>
      <x:c r="I150" s="34" t="n">
        <x:f>IF(COUNT(E150,G150)&lt;2,"n.a.",E150/100*G150)</x:f>
        <x:v>28060912.1632</x:v>
      </x:c>
      <x:c r="J150" s="34" t="n">
        <x:f>IF(OR(COUNT(H147,H148,H149,H150)&lt;4,SUM(H147,H148,H149,H150)&lt;=0),"n.a.",H150/SUM(H147,H148,H149,H150)*100)</x:f>
        <x:v>5.417998791186403</x:v>
      </x:c>
      <x:c r="K150" s="34" t="n">
        <x:f>IF(OR(COUNT(I147,I148,I149,I150)&lt;4,SUM(I147,I148,I149,I150)&lt;=0),"n.a.",I150/SUM(I147,I148,I149,I150)*100)</x:f>
        <x:v>1.3972864395461744</x:v>
      </x:c>
      <x:c r="L150" s="3"/>
      <x:c r="M150" s="3"/>
    </x:row>
    <x:row r="151" ht="25" customHeight="1">
      <x:c r="A151" s="2" t="str">
        <x:v>NOV</x:v>
      </x:c>
      <x:c r="B151" s="3" t="str">
        <x:v>1405-06</x:v>
      </x:c>
      <x:c r="C151" s="3" t="str">
        <x:v>POS</x:v>
      </x:c>
      <x:c r="D151" s="33" t="n">
        <x:f>IF(NOT(ISNUMBER('ورودی ابزار'!D98)),"n.a.",'ورودی ابزار'!D98)</x:f>
        <x:v>12.36</x:v>
      </x:c>
      <x:c r="E151" s="33" t="n">
        <x:f>IF(NOT(ISNUMBER('ورودی ابزار'!E98)),"n.a.",'ورودی ابزار'!E98)</x:f>
        <x:v>11.88</x:v>
      </x:c>
      <x:c r="F151" s="34" t="n">
        <x:f>IF(NOT(ISNUMBER('ورودی ابزار'!C10)),"n.a.",'ورودی ابزار'!C10)</x:f>
        <x:v>4433797957</x:v>
      </x:c>
      <x:c r="G151" s="34" t="n">
        <x:f>IF(NOT(ISNUMBER('ورودی ابزار'!D10)),"n.a.",'ورودی ابزار'!D10)</x:f>
        <x:v>32939306988</x:v>
      </x:c>
      <x:c r="H151" s="34" t="n">
        <x:f>IF(COUNT(D151,F151)&lt;2,"n.a.",D151/100*F151)</x:f>
        <x:v>548017427.4851999</x:v>
      </x:c>
      <x:c r="I151" s="34" t="n">
        <x:f>IF(COUNT(E151,G151)&lt;2,"n.a.",E151/100*G151)</x:f>
        <x:v>3913189670.1744003</x:v>
      </x:c>
      <x:c r="J151" s="34" t="n">
        <x:f>IF(OR(COUNT(H151,H152,H153,H154)&lt;4,SUM(H151,H152,H153,H154)&lt;=0),"n.a.",H151/SUM(H151,H152,H153,H154)*100)</x:f>
        <x:v>98.77202916097689</x:v>
      </x:c>
      <x:c r="K151" s="34" t="n">
        <x:f>IF(OR(COUNT(I151,I152,I153,I154)&lt;4,SUM(I151,I152,I153,I154)&lt;=0),"n.a.",I151/SUM(I151,I152,I153,I154)*100)</x:f>
        <x:v>95.53731168610705</x:v>
      </x:c>
      <x:c r="L151" s="3"/>
      <x:c r="M151" s="3"/>
    </x:row>
    <x:row r="152" ht="25" customHeight="1">
      <x:c r="A152" s="2" t="str">
        <x:v>NOV</x:v>
      </x:c>
      <x:c r="B152" s="3" t="str">
        <x:v>1405-06</x:v>
      </x:c>
      <x:c r="C152" s="3" t="str">
        <x:v>IPG</x:v>
      </x:c>
      <x:c r="D152" s="33" t="n">
        <x:f>IF(NOT(ISNUMBER('ورودی ابزار'!D99)),"n.a.",'ورودی ابزار'!D99)</x:f>
        <x:v>2.42</x:v>
      </x:c>
      <x:c r="E152" s="33" t="n">
        <x:f>IF(NOT(ISNUMBER('ورودی ابزار'!E99)),"n.a.",'ورودی ابزار'!E99)</x:f>
        <x:v>1.67</x:v>
      </x:c>
      <x:c r="F152" s="34" t="n">
        <x:f>IF(NOT(ISNUMBER('ورودی ابزار'!C11)),"n.a.",'ورودی ابزار'!C11)</x:f>
        <x:v>281535446</x:v>
      </x:c>
      <x:c r="G152" s="34" t="n">
        <x:f>IF(NOT(ISNUMBER('ورودی ابزار'!D11)),"n.a.",'ورودی ابزار'!D11)</x:f>
        <x:v>10945559505</x:v>
      </x:c>
      <x:c r="H152" s="34" t="n">
        <x:f>IF(COUNT(D152,F152)&lt;2,"n.a.",D152/100*F152)</x:f>
        <x:v>6813157.7932</x:v>
      </x:c>
      <x:c r="I152" s="34" t="n">
        <x:f>IF(COUNT(E152,G152)&lt;2,"n.a.",E152/100*G152)</x:f>
        <x:v>182790843.7335</x:v>
      </x:c>
      <x:c r="J152" s="34" t="n">
        <x:f>IF(OR(COUNT(H151,H152,H153,H154)&lt;4,SUM(H151,H152,H153,H154)&lt;=0),"n.a.",H152/SUM(H151,H152,H153,H154)*100)</x:f>
        <x:v>1.22797083902311</x:v>
      </x:c>
      <x:c r="K152" s="34" t="n">
        <x:f>IF(OR(COUNT(I151,I152,I153,I154)&lt;4,SUM(I151,I152,I153,I154)&lt;=0),"n.a.",I152/SUM(I151,I152,I153,I154)*100)</x:f>
        <x:v>4.462688313892944</x:v>
      </x:c>
      <x:c r="L152" s="3"/>
      <x:c r="M152" s="3"/>
    </x:row>
    <x:row r="153" ht="25" customHeight="1">
      <x:c r="A153" s="2" t="str">
        <x:v>NOV</x:v>
      </x:c>
      <x:c r="B153" s="3" t="str">
        <x:v>1405-06</x:v>
      </x:c>
      <x:c r="C153" s="3" t="str">
        <x:v>USSD</x:v>
      </x:c>
      <x:c r="D153" s="33" t="n">
        <x:f>IF(NOT(ISNUMBER('ورودی ابزار'!D100)),"n.a.",'ورودی ابزار'!D100)</x:f>
        <x:v>0</x:v>
      </x:c>
      <x:c r="E153" s="33" t="n">
        <x:f>IF(NOT(ISNUMBER('ورودی ابزار'!E100)),"n.a.",'ورودی ابزار'!E100)</x:f>
        <x:v>0</x:v>
      </x:c>
      <x:c r="F153" s="34" t="n">
        <x:f>IF(NOT(ISNUMBER('ورودی ابزار'!C12)),"n.a.",'ورودی ابزار'!C12)</x:f>
        <x:v>78131845</x:v>
      </x:c>
      <x:c r="G153" s="34" t="n">
        <x:f>IF(NOT(ISNUMBER('ورودی ابزار'!D12)),"n.a.",'ورودی ابزار'!D12)</x:f>
        <x:v>37766460</x:v>
      </x:c>
      <x:c r="H153" s="34" t="n">
        <x:f>IF(COUNT(D153,F153)&lt;2,"n.a.",D153/100*F153)</x:f>
        <x:v>0</x:v>
      </x:c>
      <x:c r="I153" s="34" t="n">
        <x:f>IF(COUNT(E153,G153)&lt;2,"n.a.",E153/100*G153)</x:f>
        <x:v>0</x:v>
      </x:c>
      <x:c r="J153" s="34" t="n">
        <x:f>IF(OR(COUNT(H151,H152,H153,H154)&lt;4,SUM(H151,H152,H153,H154)&lt;=0),"n.a.",H153/SUM(H151,H152,H153,H154)*100)</x:f>
        <x:v>0</x:v>
      </x:c>
      <x:c r="K153" s="34" t="n">
        <x:f>IF(OR(COUNT(I151,I152,I153,I154)&lt;4,SUM(I151,I152,I153,I154)&lt;=0),"n.a.",I153/SUM(I151,I152,I153,I154)*100)</x:f>
        <x:v>0</x:v>
      </x:c>
      <x:c r="L153" s="3"/>
      <x:c r="M153" s="3"/>
    </x:row>
    <x:row r="154" ht="25" customHeight="1">
      <x:c r="A154" s="2" t="str">
        <x:v>NOV</x:v>
      </x:c>
      <x:c r="B154" s="3" t="str">
        <x:v>1405-06</x:v>
      </x:c>
      <x:c r="C154" s="3" t="str">
        <x:v>MOBILE</x:v>
      </x:c>
      <x:c r="D154" s="33" t="n">
        <x:f>IF(NOT(ISNUMBER('ورودی ابزار'!D101)),"n.a.",'ورودی ابزار'!D101)</x:f>
        <x:v>0</x:v>
      </x:c>
      <x:c r="E154" s="33" t="n">
        <x:f>IF(NOT(ISNUMBER('ورودی ابزار'!E101)),"n.a.",'ورودی ابزار'!E101)</x:f>
        <x:v>0</x:v>
      </x:c>
      <x:c r="F154" s="34" t="n">
        <x:f>IF(NOT(ISNUMBER('ورودی ابزار'!C13)),"n.a.",'ورودی ابزار'!C13)</x:f>
        <x:v>78465205</x:v>
      </x:c>
      <x:c r="G154" s="34" t="n">
        <x:f>IF(NOT(ISNUMBER('ورودی ابزار'!D13)),"n.a.",'ورودی ابزار'!D13)</x:f>
        <x:v>178959899</x:v>
      </x:c>
      <x:c r="H154" s="34" t="n">
        <x:f>IF(COUNT(D154,F154)&lt;2,"n.a.",D154/100*F154)</x:f>
        <x:v>0</x:v>
      </x:c>
      <x:c r="I154" s="34" t="n">
        <x:f>IF(COUNT(E154,G154)&lt;2,"n.a.",E154/100*G154)</x:f>
        <x:v>0</x:v>
      </x:c>
      <x:c r="J154" s="34" t="n">
        <x:f>IF(OR(COUNT(H151,H152,H153,H154)&lt;4,SUM(H151,H152,H153,H154)&lt;=0),"n.a.",H154/SUM(H151,H152,H153,H154)*100)</x:f>
        <x:v>0</x:v>
      </x:c>
      <x:c r="K154" s="34" t="n">
        <x:f>IF(OR(COUNT(I151,I152,I153,I154)&lt;4,SUM(I151,I152,I153,I154)&lt;=0),"n.a.",I154/SUM(I151,I152,I153,I154)*100)</x:f>
        <x:v>0</x:v>
      </x:c>
      <x:c r="L154" s="3"/>
      <x:c r="M154" s="3"/>
    </x:row>
    <x:row r="155" ht="25" customHeight="1">
      <x:c r="A155" s="2" t="str">
        <x:v>RTP</x:v>
      </x:c>
      <x:c r="B155" s="3" t="str">
        <x:v>1405-06</x:v>
      </x:c>
      <x:c r="C155" s="3" t="str">
        <x:v>POS</x:v>
      </x:c>
      <x:c r="D155" s="33" t="n">
        <x:f>IF(NOT(ISNUMBER('ورودی ابزار'!D102)),"n.a.",'ورودی ابزار'!D102)</x:f>
        <x:v>12.31</x:v>
      </x:c>
      <x:c r="E155" s="33" t="n">
        <x:f>IF(NOT(ISNUMBER('ورودی ابزار'!E102)),"n.a.",'ورودی ابزار'!E102)</x:f>
        <x:v>10.71</x:v>
      </x:c>
      <x:c r="F155" s="34" t="n">
        <x:f>IF(NOT(ISNUMBER('ورودی ابزار'!C10)),"n.a.",'ورودی ابزار'!C10)</x:f>
        <x:v>4433797957</x:v>
      </x:c>
      <x:c r="G155" s="34" t="n">
        <x:f>IF(NOT(ISNUMBER('ورودی ابزار'!D10)),"n.a.",'ورودی ابزار'!D10)</x:f>
        <x:v>32939306988</x:v>
      </x:c>
      <x:c r="H155" s="34" t="n">
        <x:f>IF(COUNT(D155,F155)&lt;2,"n.a.",D155/100*F155)</x:f>
        <x:v>545800528.5067</x:v>
      </x:c>
      <x:c r="I155" s="34" t="n">
        <x:f>IF(COUNT(E155,G155)&lt;2,"n.a.",E155/100*G155)</x:f>
        <x:v>3527799778.4148006</x:v>
      </x:c>
      <x:c r="J155" s="34" t="n">
        <x:f>IF(OR(COUNT(H155,H156,H157,H158)&lt;4,SUM(H155,H156,H157,H158)&lt;=0),"n.a.",H155/SUM(H155,H156,H157,H158)*100)</x:f>
        <x:v>92.768826745834</x:v>
      </x:c>
      <x:c r="K155" s="34" t="n">
        <x:f>IF(OR(COUNT(I155,I156,I157,I158)&lt;4,SUM(I155,I156,I157,I158)&lt;=0),"n.a.",I155/SUM(I155,I156,I157,I158)*100)</x:f>
        <x:v>75.45397324311173</x:v>
      </x:c>
      <x:c r="L155" s="3"/>
      <x:c r="M155" s="3"/>
    </x:row>
    <x:row r="156" ht="25" customHeight="1">
      <x:c r="A156" s="2" t="str">
        <x:v>RTP</x:v>
      </x:c>
      <x:c r="B156" s="3" t="str">
        <x:v>1405-06</x:v>
      </x:c>
      <x:c r="C156" s="3" t="str">
        <x:v>IPG</x:v>
      </x:c>
      <x:c r="D156" s="33" t="n">
        <x:f>IF(NOT(ISNUMBER('ورودی ابزار'!D103)),"n.a.",'ورودی ابزار'!D103)</x:f>
        <x:v>6.74</x:v>
      </x:c>
      <x:c r="E156" s="33" t="n">
        <x:f>IF(NOT(ISNUMBER('ورودی ابزار'!E103)),"n.a.",'ورودی ابزار'!E103)</x:f>
        <x:v>10.34</x:v>
      </x:c>
      <x:c r="F156" s="34" t="n">
        <x:f>IF(NOT(ISNUMBER('ورودی ابزار'!C11)),"n.a.",'ورودی ابزار'!C11)</x:f>
        <x:v>281535446</x:v>
      </x:c>
      <x:c r="G156" s="34" t="n">
        <x:f>IF(NOT(ISNUMBER('ورودی ابزار'!D11)),"n.a.",'ورودی ابزار'!D11)</x:f>
        <x:v>10945559505</x:v>
      </x:c>
      <x:c r="H156" s="34" t="n">
        <x:f>IF(COUNT(D156,F156)&lt;2,"n.a.",D156/100*F156)</x:f>
        <x:v>18975489.0604</x:v>
      </x:c>
      <x:c r="I156" s="34" t="n">
        <x:f>IF(COUNT(E156,G156)&lt;2,"n.a.",E156/100*G156)</x:f>
        <x:v>1131770852.817</x:v>
      </x:c>
      <x:c r="J156" s="34" t="n">
        <x:f>IF(OR(COUNT(H155,H156,H157,H158)&lt;4,SUM(H155,H156,H157,H158)&lt;=0),"n.a.",H156/SUM(H155,H156,H157,H158)*100)</x:f>
        <x:v>3.2252329653801484</x:v>
      </x:c>
      <x:c r="K156" s="34" t="n">
        <x:f>IF(OR(COUNT(I155,I156,I157,I158)&lt;4,SUM(I155,I156,I157,I158)&lt;=0),"n.a.",I156/SUM(I155,I156,I157,I158)*100)</x:f>
        <x:v>24.206761440457996</x:v>
      </x:c>
      <x:c r="L156" s="3"/>
      <x:c r="M156" s="3"/>
    </x:row>
    <x:row r="157" ht="25" customHeight="1">
      <x:c r="A157" s="2" t="str">
        <x:v>RTP</x:v>
      </x:c>
      <x:c r="B157" s="3" t="str">
        <x:v>1405-06</x:v>
      </x:c>
      <x:c r="C157" s="3" t="str">
        <x:v>USSD</x:v>
      </x:c>
      <x:c r="D157" s="33" t="n">
        <x:f>IF(NOT(ISNUMBER('ورودی ابزار'!D104)),"n.a.",'ورودی ابزار'!D104)</x:f>
        <x:v>24.2</x:v>
      </x:c>
      <x:c r="E157" s="33" t="n">
        <x:f>IF(NOT(ISNUMBER('ورودی ابزار'!E104)),"n.a.",'ورودی ابزار'!E104)</x:f>
        <x:v>27.69</x:v>
      </x:c>
      <x:c r="F157" s="34" t="n">
        <x:f>IF(NOT(ISNUMBER('ورودی ابزار'!C12)),"n.a.",'ورودی ابزار'!C12)</x:f>
        <x:v>78131845</x:v>
      </x:c>
      <x:c r="G157" s="34" t="n">
        <x:f>IF(NOT(ISNUMBER('ورودی ابزار'!D12)),"n.a.",'ورودی ابزار'!D12)</x:f>
        <x:v>37766460</x:v>
      </x:c>
      <x:c r="H157" s="34" t="n">
        <x:f>IF(COUNT(D157,F157)&lt;2,"n.a.",D157/100*F157)</x:f>
        <x:v>18907906.49</x:v>
      </x:c>
      <x:c r="I157" s="34" t="n">
        <x:f>IF(COUNT(E157,G157)&lt;2,"n.a.",E157/100*G157)</x:f>
        <x:v>10457532.774000002</x:v>
      </x:c>
      <x:c r="J157" s="34" t="n">
        <x:f>IF(OR(COUNT(H155,H156,H157,H158)&lt;4,SUM(H155,H156,H157,H158)&lt;=0),"n.a.",H157/SUM(H155,H156,H157,H158)*100)</x:f>
        <x:v>3.2137460659782193</x:v>
      </x:c>
      <x:c r="K157" s="34" t="n">
        <x:f>IF(OR(COUNT(I155,I156,I157,I158)&lt;4,SUM(I155,I156,I157,I158)&lt;=0),"n.a.",I157/SUM(I155,I156,I157,I158)*100)</x:f>
        <x:v>0.22366983606788518</x:v>
      </x:c>
      <x:c r="L157" s="3"/>
      <x:c r="M157" s="3"/>
    </x:row>
    <x:row r="158" ht="25" customHeight="1">
      <x:c r="A158" s="2" t="str">
        <x:v>RTP</x:v>
      </x:c>
      <x:c r="B158" s="3" t="str">
        <x:v>1405-06</x:v>
      </x:c>
      <x:c r="C158" s="3" t="str">
        <x:v>MOBILE</x:v>
      </x:c>
      <x:c r="D158" s="33" t="n">
        <x:f>IF(NOT(ISNUMBER('ورودی ابزار'!D105)),"n.a.",'ورودی ابزار'!D105)</x:f>
        <x:v>5.94</x:v>
      </x:c>
      <x:c r="E158" s="33" t="n">
        <x:f>IF(NOT(ISNUMBER('ورودی ابزار'!E105)),"n.a.",'ورودی ابزار'!E105)</x:f>
        <x:v>3.02</x:v>
      </x:c>
      <x:c r="F158" s="34" t="n">
        <x:f>IF(NOT(ISNUMBER('ورودی ابزار'!C13)),"n.a.",'ورودی ابزار'!C13)</x:f>
        <x:v>78465205</x:v>
      </x:c>
      <x:c r="G158" s="34" t="n">
        <x:f>IF(NOT(ISNUMBER('ورودی ابزار'!D13)),"n.a.",'ورودی ابزار'!D13)</x:f>
        <x:v>178959899</x:v>
      </x:c>
      <x:c r="H158" s="34" t="n">
        <x:f>IF(COUNT(D158,F158)&lt;2,"n.a.",D158/100*F158)</x:f>
        <x:v>4660833.177</x:v>
      </x:c>
      <x:c r="I158" s="34" t="n">
        <x:f>IF(COUNT(E158,G158)&lt;2,"n.a.",E158/100*G158)</x:f>
        <x:v>5404588.9498000005</x:v>
      </x:c>
      <x:c r="J158" s="34" t="n">
        <x:f>IF(OR(COUNT(H155,H156,H157,H158)&lt;4,SUM(H155,H156,H157,H158)&lt;=0),"n.a.",H158/SUM(H155,H156,H157,H158)*100)</x:f>
        <x:v>0.7921942228076101</x:v>
      </x:c>
      <x:c r="K158" s="34" t="n">
        <x:f>IF(OR(COUNT(I155,I156,I157,I158)&lt;4,SUM(I155,I156,I157,I158)&lt;=0),"n.a.",I158/SUM(I155,I156,I157,I158)*100)</x:f>
        <x:v>0.11559548036239983</x:v>
      </x:c>
      <x:c r="L158" s="3"/>
      <x:c r="M158" s="3"/>
    </x:row>
    <x:row r="159" ht="25" customHeight="1">
      <x:c r="A159" s="2" t="str">
        <x:v>ARV</x:v>
      </x:c>
      <x:c r="B159" s="3" t="str">
        <x:v>1405-06</x:v>
      </x:c>
      <x:c r="C159" s="3" t="str">
        <x:v>POS</x:v>
      </x:c>
      <x:c r="D159" s="33" t="n">
        <x:f>IF(NOT(ISNUMBER('ورودی ابزار'!D106)),"n.a.",'ورودی ابزار'!D106)</x:f>
        <x:v>8.27</x:v>
      </x:c>
      <x:c r="E159" s="33" t="n">
        <x:f>IF(NOT(ISNUMBER('ورودی ابزار'!E106)),"n.a.",'ورودی ابزار'!E106)</x:f>
        <x:v>1.25</x:v>
      </x:c>
      <x:c r="F159" s="34" t="n">
        <x:f>IF(NOT(ISNUMBER('ورودی ابزار'!C10)),"n.a.",'ورودی ابزار'!C10)</x:f>
        <x:v>4433797957</x:v>
      </x:c>
      <x:c r="G159" s="34" t="n">
        <x:f>IF(NOT(ISNUMBER('ورودی ابزار'!D10)),"n.a.",'ورودی ابزار'!D10)</x:f>
        <x:v>32939306988</x:v>
      </x:c>
      <x:c r="H159" s="34" t="n">
        <x:f>IF(COUNT(D159,F159)&lt;2,"n.a.",D159/100*F159)</x:f>
        <x:v>366675091.04389995</x:v>
      </x:c>
      <x:c r="I159" s="34" t="n">
        <x:f>IF(COUNT(E159,G159)&lt;2,"n.a.",E159/100*G159)</x:f>
        <x:v>411741337.35</x:v>
      </x:c>
      <x:c r="J159" s="34" t="n">
        <x:f>IF(OR(COUNT(H159,H160,H161,H162)&lt;4,SUM(H159,H160,H161,H162)&lt;=0),"n.a.",H159/SUM(H159,H160,H161,H162)*100)</x:f>
        <x:v>99.94628243008293</x:v>
      </x:c>
      <x:c r="K159" s="34" t="n">
        <x:f>IF(OR(COUNT(I159,I160,I161,I162)&lt;4,SUM(I159,I160,I161,I162)&lt;=0),"n.a.",I159/SUM(I159,I160,I161,I162)*100)</x:f>
        <x:v>94.95168807386824</x:v>
      </x:c>
      <x:c r="L159" s="3"/>
      <x:c r="M159" s="3"/>
    </x:row>
    <x:row r="160" ht="25" customHeight="1">
      <x:c r="A160" s="2" t="str">
        <x:v>ARV</x:v>
      </x:c>
      <x:c r="B160" s="3" t="str">
        <x:v>1405-06</x:v>
      </x:c>
      <x:c r="C160" s="3" t="str">
        <x:v>IPG</x:v>
      </x:c>
      <x:c r="D160" s="33" t="n">
        <x:f>IF(NOT(ISNUMBER('ورودی ابزار'!D107)),"n.a.",'ورودی ابزار'!D107)</x:f>
        <x:v>0.07</x:v>
      </x:c>
      <x:c r="E160" s="33" t="n">
        <x:f>IF(NOT(ISNUMBER('ورودی ابزار'!E107)),"n.a.",'ورودی ابزار'!E107)</x:f>
        <x:v>0.2</x:v>
      </x:c>
      <x:c r="F160" s="34" t="n">
        <x:f>IF(NOT(ISNUMBER('ورودی ابزار'!C11)),"n.a.",'ورودی ابزار'!C11)</x:f>
        <x:v>281535446</x:v>
      </x:c>
      <x:c r="G160" s="34" t="n">
        <x:f>IF(NOT(ISNUMBER('ورودی ابزار'!D11)),"n.a.",'ورودی ابزار'!D11)</x:f>
        <x:v>10945559505</x:v>
      </x:c>
      <x:c r="H160" s="34" t="n">
        <x:f>IF(COUNT(D160,F160)&lt;2,"n.a.",D160/100*F160)</x:f>
        <x:v>197074.81220000001</x:v>
      </x:c>
      <x:c r="I160" s="34" t="n">
        <x:f>IF(COUNT(E160,G160)&lt;2,"n.a.",E160/100*G160)</x:f>
        <x:v>21891119.01</x:v>
      </x:c>
      <x:c r="J160" s="34" t="n">
        <x:f>IF(OR(COUNT(H159,H160,H161,H162)&lt;4,SUM(H159,H160,H161,H162)&lt;=0),"n.a.",H160/SUM(H159,H160,H161,H162)*100)</x:f>
        <x:v>0.05371756991706468</x:v>
      </x:c>
      <x:c r="K160" s="34" t="n">
        <x:f>IF(OR(COUNT(I159,I160,I161,I162)&lt;4,SUM(I159,I160,I161,I162)&lt;=0),"n.a.",I160/SUM(I159,I160,I161,I162)*100)</x:f>
        <x:v>5.048311926131765</x:v>
      </x:c>
      <x:c r="L160" s="3"/>
      <x:c r="M160" s="3"/>
    </x:row>
    <x:row r="161" ht="25" customHeight="1">
      <x:c r="A161" s="2" t="str">
        <x:v>ARV</x:v>
      </x:c>
      <x:c r="B161" s="3" t="str">
        <x:v>1405-06</x:v>
      </x:c>
      <x:c r="C161" s="3" t="str">
        <x:v>USSD</x:v>
      </x:c>
      <x:c r="D161" s="33" t="n">
        <x:f>IF(NOT(ISNUMBER('ورودی ابزار'!D108)),"n.a.",'ورودی ابزار'!D108)</x:f>
        <x:v>0</x:v>
      </x:c>
      <x:c r="E161" s="33" t="n">
        <x:f>IF(NOT(ISNUMBER('ورودی ابزار'!E108)),"n.a.",'ورودی ابزار'!E108)</x:f>
        <x:v>0</x:v>
      </x:c>
      <x:c r="F161" s="34" t="n">
        <x:f>IF(NOT(ISNUMBER('ورودی ابزار'!C12)),"n.a.",'ورودی ابزار'!C12)</x:f>
        <x:v>78131845</x:v>
      </x:c>
      <x:c r="G161" s="34" t="n">
        <x:f>IF(NOT(ISNUMBER('ورودی ابزار'!D12)),"n.a.",'ورودی ابزار'!D12)</x:f>
        <x:v>37766460</x:v>
      </x:c>
      <x:c r="H161" s="34" t="n">
        <x:f>IF(COUNT(D161,F161)&lt;2,"n.a.",D161/100*F161)</x:f>
        <x:v>0</x:v>
      </x:c>
      <x:c r="I161" s="34" t="n">
        <x:f>IF(COUNT(E161,G161)&lt;2,"n.a.",E161/100*G161)</x:f>
        <x:v>0</x:v>
      </x:c>
      <x:c r="J161" s="34" t="n">
        <x:f>IF(OR(COUNT(H159,H160,H161,H162)&lt;4,SUM(H159,H160,H161,H162)&lt;=0),"n.a.",H161/SUM(H159,H160,H161,H162)*100)</x:f>
        <x:v>0</x:v>
      </x:c>
      <x:c r="K161" s="34" t="n">
        <x:f>IF(OR(COUNT(I159,I160,I161,I162)&lt;4,SUM(I159,I160,I161,I162)&lt;=0),"n.a.",I161/SUM(I159,I160,I161,I162)*100)</x:f>
        <x:v>0</x:v>
      </x:c>
      <x:c r="L161" s="3"/>
      <x:c r="M161" s="3"/>
    </x:row>
    <x:row r="162" ht="25" customHeight="1">
      <x:c r="A162" s="2" t="str">
        <x:v>ARV</x:v>
      </x:c>
      <x:c r="B162" s="3" t="str">
        <x:v>1405-06</x:v>
      </x:c>
      <x:c r="C162" s="3" t="str">
        <x:v>MOBILE</x:v>
      </x:c>
      <x:c r="D162" s="33" t="n">
        <x:f>IF(NOT(ISNUMBER('ورودی ابزار'!D109)),"n.a.",'ورودی ابزار'!D109)</x:f>
        <x:v>0</x:v>
      </x:c>
      <x:c r="E162" s="33" t="n">
        <x:f>IF(NOT(ISNUMBER('ورودی ابزار'!E109)),"n.a.",'ورودی ابزار'!E109)</x:f>
        <x:v>0</x:v>
      </x:c>
      <x:c r="F162" s="34" t="n">
        <x:f>IF(NOT(ISNUMBER('ورودی ابزار'!C13)),"n.a.",'ورودی ابزار'!C13)</x:f>
        <x:v>78465205</x:v>
      </x:c>
      <x:c r="G162" s="34" t="n">
        <x:f>IF(NOT(ISNUMBER('ورودی ابزار'!D13)),"n.a.",'ورودی ابزار'!D13)</x:f>
        <x:v>178959899</x:v>
      </x:c>
      <x:c r="H162" s="34" t="n">
        <x:f>IF(COUNT(D162,F162)&lt;2,"n.a.",D162/100*F162)</x:f>
        <x:v>0</x:v>
      </x:c>
      <x:c r="I162" s="34" t="n">
        <x:f>IF(COUNT(E162,G162)&lt;2,"n.a.",E162/100*G162)</x:f>
        <x:v>0</x:v>
      </x:c>
      <x:c r="J162" s="34" t="n">
        <x:f>IF(OR(COUNT(H159,H160,H161,H162)&lt;4,SUM(H159,H160,H161,H162)&lt;=0),"n.a.",H162/SUM(H159,H160,H161,H162)*100)</x:f>
        <x:v>0</x:v>
      </x:c>
      <x:c r="K162" s="34" t="n">
        <x:f>IF(OR(COUNT(I159,I160,I161,I162)&lt;4,SUM(I159,I160,I161,I162)&lt;=0),"n.a.",I162/SUM(I159,I160,I161,I162)*100)</x:f>
        <x:v>0</x:v>
      </x:c>
      <x:c r="L162" s="3"/>
      <x:c r="M162" s="3"/>
    </x:row>
    <x:row r="163" ht="25" customHeight="1">
      <x:c r="A163" s="2" t="str">
        <x:v>FAN</x:v>
      </x:c>
      <x:c r="B163" s="3" t="str">
        <x:v>1405-06</x:v>
      </x:c>
      <x:c r="C163" s="3" t="str">
        <x:v>POS</x:v>
      </x:c>
      <x:c r="D163" s="33" t="n">
        <x:f>IF(NOT(ISNUMBER('ورودی ابزار'!D110)),"n.a.",'ورودی ابزار'!D110)</x:f>
        <x:v>1.85</x:v>
      </x:c>
      <x:c r="E163" s="33" t="n">
        <x:f>IF(NOT(ISNUMBER('ورودی ابزار'!E110)),"n.a.",'ورودی ابزار'!E110)</x:f>
        <x:v>2.22</x:v>
      </x:c>
      <x:c r="F163" s="34" t="n">
        <x:f>IF(NOT(ISNUMBER('ورودی ابزار'!C10)),"n.a.",'ورودی ابزار'!C10)</x:f>
        <x:v>4433797957</x:v>
      </x:c>
      <x:c r="G163" s="34" t="n">
        <x:f>IF(NOT(ISNUMBER('ورودی ابزار'!D10)),"n.a.",'ورودی ابزار'!D10)</x:f>
        <x:v>32939306988</x:v>
      </x:c>
      <x:c r="H163" s="34" t="n">
        <x:f>IF(COUNT(D163,F163)&lt;2,"n.a.",D163/100*F163)</x:f>
        <x:v>82025262.2045</x:v>
      </x:c>
      <x:c r="I163" s="34" t="n">
        <x:f>IF(COUNT(E163,G163)&lt;2,"n.a.",E163/100*G163)</x:f>
        <x:v>731252615.1336</x:v>
      </x:c>
      <x:c r="J163" s="34" t="n">
        <x:f>IF(OR(COUNT(H163,H164,H165,H166)&lt;4,SUM(H163,H164,H165,H166)&lt;=0),"n.a.",H163/SUM(H163,H164,H165,H166)*100)</x:f>
        <x:v>98.64567315765859</x:v>
      </x:c>
      <x:c r="K163" s="34" t="n">
        <x:f>IF(OR(COUNT(I163,I164,I165,I166)&lt;4,SUM(I163,I164,I165,I166)&lt;=0),"n.a.",I163/SUM(I163,I164,I165,I166)*100)</x:f>
        <x:v>95.56561021468534</x:v>
      </x:c>
      <x:c r="L163" s="3"/>
      <x:c r="M163" s="3"/>
    </x:row>
    <x:row r="164" ht="25" customHeight="1">
      <x:c r="A164" s="2" t="str">
        <x:v>FAN</x:v>
      </x:c>
      <x:c r="B164" s="3" t="str">
        <x:v>1405-06</x:v>
      </x:c>
      <x:c r="C164" s="3" t="str">
        <x:v>IPG</x:v>
      </x:c>
      <x:c r="D164" s="33" t="n">
        <x:f>IF(NOT(ISNUMBER('ورودی ابزار'!D111)),"n.a.",'ورودی ابزار'!D111)</x:f>
        <x:v>0.4</x:v>
      </x:c>
      <x:c r="E164" s="33" t="n">
        <x:f>IF(NOT(ISNUMBER('ورودی ابزار'!E111)),"n.a.",'ورودی ابزار'!E111)</x:f>
        <x:v>0.31</x:v>
      </x:c>
      <x:c r="F164" s="34" t="n">
        <x:f>IF(NOT(ISNUMBER('ورودی ابزار'!C11)),"n.a.",'ورودی ابزار'!C11)</x:f>
        <x:v>281535446</x:v>
      </x:c>
      <x:c r="G164" s="34" t="n">
        <x:f>IF(NOT(ISNUMBER('ورودی ابزار'!D11)),"n.a.",'ورودی ابزار'!D11)</x:f>
        <x:v>10945559505</x:v>
      </x:c>
      <x:c r="H164" s="34" t="n">
        <x:f>IF(COUNT(D164,F164)&lt;2,"n.a.",D164/100*F164)</x:f>
        <x:v>1126141.784</x:v>
      </x:c>
      <x:c r="I164" s="34" t="n">
        <x:f>IF(COUNT(E164,G164)&lt;2,"n.a.",E164/100*G164)</x:f>
        <x:v>33931234.4655</x:v>
      </x:c>
      <x:c r="J164" s="34" t="n">
        <x:f>IF(OR(COUNT(H163,H164,H165,H166)&lt;4,SUM(H163,H164,H165,H166)&lt;=0),"n.a.",H164/SUM(H163,H164,H165,H166)*100)</x:f>
        <x:v>1.3543268423414083</x:v>
      </x:c>
      <x:c r="K164" s="34" t="n">
        <x:f>IF(OR(COUNT(I163,I164,I165,I166)&lt;4,SUM(I163,I164,I165,I166)&lt;=0),"n.a.",I164/SUM(I163,I164,I165,I166)*100)</x:f>
        <x:v>4.4343897853146625</x:v>
      </x:c>
      <x:c r="L164" s="3"/>
      <x:c r="M164" s="3"/>
    </x:row>
    <x:row r="165" ht="25" customHeight="1">
      <x:c r="A165" s="2" t="str">
        <x:v>FAN</x:v>
      </x:c>
      <x:c r="B165" s="3" t="str">
        <x:v>1405-06</x:v>
      </x:c>
      <x:c r="C165" s="3" t="str">
        <x:v>USSD</x:v>
      </x:c>
      <x:c r="D165" s="33" t="n">
        <x:f>IF(NOT(ISNUMBER('ورودی ابزار'!D112)),"n.a.",'ورودی ابزار'!D112)</x:f>
        <x:v>0</x:v>
      </x:c>
      <x:c r="E165" s="33" t="n">
        <x:f>IF(NOT(ISNUMBER('ورودی ابزار'!E112)),"n.a.",'ورودی ابزار'!E112)</x:f>
        <x:v>0</x:v>
      </x:c>
      <x:c r="F165" s="34" t="n">
        <x:f>IF(NOT(ISNUMBER('ورودی ابزار'!C12)),"n.a.",'ورودی ابزار'!C12)</x:f>
        <x:v>78131845</x:v>
      </x:c>
      <x:c r="G165" s="34" t="n">
        <x:f>IF(NOT(ISNUMBER('ورودی ابزار'!D12)),"n.a.",'ورودی ابزار'!D12)</x:f>
        <x:v>37766460</x:v>
      </x:c>
      <x:c r="H165" s="34" t="n">
        <x:f>IF(COUNT(D165,F165)&lt;2,"n.a.",D165/100*F165)</x:f>
        <x:v>0</x:v>
      </x:c>
      <x:c r="I165" s="34" t="n">
        <x:f>IF(COUNT(E165,G165)&lt;2,"n.a.",E165/100*G165)</x:f>
        <x:v>0</x:v>
      </x:c>
      <x:c r="J165" s="34" t="n">
        <x:f>IF(OR(COUNT(H163,H164,H165,H166)&lt;4,SUM(H163,H164,H165,H166)&lt;=0),"n.a.",H165/SUM(H163,H164,H165,H166)*100)</x:f>
        <x:v>0</x:v>
      </x:c>
      <x:c r="K165" s="34" t="n">
        <x:f>IF(OR(COUNT(I163,I164,I165,I166)&lt;4,SUM(I163,I164,I165,I166)&lt;=0),"n.a.",I165/SUM(I163,I164,I165,I166)*100)</x:f>
        <x:v>0</x:v>
      </x:c>
      <x:c r="L165" s="3"/>
      <x:c r="M165" s="3"/>
    </x:row>
    <x:row r="166" ht="25" customHeight="1">
      <x:c r="A166" s="2" t="str">
        <x:v>FAN</x:v>
      </x:c>
      <x:c r="B166" s="3" t="str">
        <x:v>1405-06</x:v>
      </x:c>
      <x:c r="C166" s="3" t="str">
        <x:v>MOBILE</x:v>
      </x:c>
      <x:c r="D166" s="33" t="n">
        <x:f>IF(NOT(ISNUMBER('ورودی ابزار'!D113)),"n.a.",'ورودی ابزار'!D113)</x:f>
        <x:v>0</x:v>
      </x:c>
      <x:c r="E166" s="33" t="n">
        <x:f>IF(NOT(ISNUMBER('ورودی ابزار'!E113)),"n.a.",'ورودی ابزار'!E113)</x:f>
        <x:v>0</x:v>
      </x:c>
      <x:c r="F166" s="34" t="n">
        <x:f>IF(NOT(ISNUMBER('ورودی ابزار'!C13)),"n.a.",'ورودی ابزار'!C13)</x:f>
        <x:v>78465205</x:v>
      </x:c>
      <x:c r="G166" s="34" t="n">
        <x:f>IF(NOT(ISNUMBER('ورودی ابزار'!D13)),"n.a.",'ورودی ابزار'!D13)</x:f>
        <x:v>178959899</x:v>
      </x:c>
      <x:c r="H166" s="34" t="n">
        <x:f>IF(COUNT(D166,F166)&lt;2,"n.a.",D166/100*F166)</x:f>
        <x:v>0</x:v>
      </x:c>
      <x:c r="I166" s="34" t="n">
        <x:f>IF(COUNT(E166,G166)&lt;2,"n.a.",E166/100*G166)</x:f>
        <x:v>0</x:v>
      </x:c>
      <x:c r="J166" s="34" t="n">
        <x:f>IF(OR(COUNT(H163,H164,H165,H166)&lt;4,SUM(H163,H164,H165,H166)&lt;=0),"n.a.",H166/SUM(H163,H164,H165,H166)*100)</x:f>
        <x:v>0</x:v>
      </x:c>
      <x:c r="K166" s="34" t="n">
        <x:f>IF(OR(COUNT(I163,I164,I165,I166)&lt;4,SUM(I163,I164,I165,I166)&lt;=0),"n.a.",I166/SUM(I163,I164,I165,I166)*100)</x:f>
        <x:v>0</x:v>
      </x:c>
      <x:c r="L166" s="3"/>
      <x:c r="M166" s="3"/>
    </x:row>
    <x:row r="167" ht="25" customHeight="1">
      <x:c r="A167" s="2" t="str">
        <x:v>KISH</x:v>
      </x:c>
      <x:c r="B167" s="3" t="str">
        <x:v>1405-06</x:v>
      </x:c>
      <x:c r="C167" s="3" t="str">
        <x:v>POS</x:v>
      </x:c>
      <x:c r="D167" s="33" t="n">
        <x:f>IF(NOT(ISNUMBER('ورودی ابزار'!D114)),"n.a.",'ورودی ابزار'!D114)</x:f>
        <x:v>5.78</x:v>
      </x:c>
      <x:c r="E167" s="33" t="n">
        <x:f>IF(NOT(ISNUMBER('ورودی ابزار'!E114)),"n.a.",'ورودی ابزار'!E114)</x:f>
        <x:v>7.37</x:v>
      </x:c>
      <x:c r="F167" s="34" t="n">
        <x:f>IF(NOT(ISNUMBER('ورودی ابزار'!C10)),"n.a.",'ورودی ابزار'!C10)</x:f>
        <x:v>4433797957</x:v>
      </x:c>
      <x:c r="G167" s="34" t="n">
        <x:f>IF(NOT(ISNUMBER('ورودی ابزار'!D10)),"n.a.",'ورودی ابزار'!D10)</x:f>
        <x:v>32939306988</x:v>
      </x:c>
      <x:c r="H167" s="34" t="n">
        <x:f>IF(COUNT(D167,F167)&lt;2,"n.a.",D167/100*F167)</x:f>
        <x:v>256273521.9146</x:v>
      </x:c>
      <x:c r="I167" s="34" t="n">
        <x:f>IF(COUNT(E167,G167)&lt;2,"n.a.",E167/100*G167)</x:f>
        <x:v>2427626925.0156</x:v>
      </x:c>
      <x:c r="J167" s="34" t="n">
        <x:f>IF(OR(COUNT(H167,H168,H169,H170)&lt;4,SUM(H167,H168,H169,H170)&lt;=0),"n.a.",H167/SUM(H167,H168,H169,H170)*100)</x:f>
        <x:v>98.66676912420846</x:v>
      </x:c>
      <x:c r="K167" s="34" t="n">
        <x:f>IF(OR(COUNT(I167,I168,I169,I170)&lt;4,SUM(I167,I168,I169,I170)&lt;=0),"n.a.",I167/SUM(I167,I168,I169,I170)*100)</x:f>
        <x:v>91.4258989981579</x:v>
      </x:c>
      <x:c r="L167" s="3"/>
      <x:c r="M167" s="3"/>
    </x:row>
    <x:row r="168" ht="25" customHeight="1">
      <x:c r="A168" s="2" t="str">
        <x:v>KISH</x:v>
      </x:c>
      <x:c r="B168" s="3" t="str">
        <x:v>1405-06</x:v>
      </x:c>
      <x:c r="C168" s="3" t="str">
        <x:v>IPG</x:v>
      </x:c>
      <x:c r="D168" s="33" t="n">
        <x:f>IF(NOT(ISNUMBER('ورودی ابزار'!D115)),"n.a.",'ورودی ابزار'!D115)</x:f>
        <x:v>1.23</x:v>
      </x:c>
      <x:c r="E168" s="33" t="n">
        <x:f>IF(NOT(ISNUMBER('ورودی ابزار'!E115)),"n.a.",'ورودی ابزار'!E115)</x:f>
        <x:v>2.08</x:v>
      </x:c>
      <x:c r="F168" s="34" t="n">
        <x:f>IF(NOT(ISNUMBER('ورودی ابزار'!C11)),"n.a.",'ورودی ابزار'!C11)</x:f>
        <x:v>281535446</x:v>
      </x:c>
      <x:c r="G168" s="34" t="n">
        <x:f>IF(NOT(ISNUMBER('ورودی ابزار'!D11)),"n.a.",'ورودی ابزار'!D11)</x:f>
        <x:v>10945559505</x:v>
      </x:c>
      <x:c r="H168" s="34" t="n">
        <x:f>IF(COUNT(D168,F168)&lt;2,"n.a.",D168/100*F168)</x:f>
        <x:v>3462885.9858</x:v>
      </x:c>
      <x:c r="I168" s="34" t="n">
        <x:f>IF(COUNT(E168,G168)&lt;2,"n.a.",E168/100*G168)</x:f>
        <x:v>227667637.704</x:v>
      </x:c>
      <x:c r="J168" s="34" t="n">
        <x:f>IF(OR(COUNT(H167,H168,H169,H170)&lt;4,SUM(H167,H168,H169,H170)&lt;=0),"n.a.",H168/SUM(H167,H168,H169,H170)*100)</x:f>
        <x:v>1.333230875791544</x:v>
      </x:c>
      <x:c r="K168" s="34" t="n">
        <x:f>IF(OR(COUNT(I167,I168,I169,I170)&lt;4,SUM(I167,I168,I169,I170)&lt;=0),"n.a.",I168/SUM(I167,I168,I169,I170)*100)</x:f>
        <x:v>8.574101001842099</x:v>
      </x:c>
      <x:c r="L168" s="3"/>
      <x:c r="M168" s="3"/>
    </x:row>
    <x:row r="169" ht="25" customHeight="1">
      <x:c r="A169" s="2" t="str">
        <x:v>KISH</x:v>
      </x:c>
      <x:c r="B169" s="3" t="str">
        <x:v>1405-06</x:v>
      </x:c>
      <x:c r="C169" s="3" t="str">
        <x:v>USSD</x:v>
      </x:c>
      <x:c r="D169" s="33" t="n">
        <x:f>IF(NOT(ISNUMBER('ورودی ابزار'!D116)),"n.a.",'ورودی ابزار'!D116)</x:f>
        <x:v>0</x:v>
      </x:c>
      <x:c r="E169" s="33" t="n">
        <x:f>IF(NOT(ISNUMBER('ورودی ابزار'!E116)),"n.a.",'ورودی ابزار'!E116)</x:f>
        <x:v>0</x:v>
      </x:c>
      <x:c r="F169" s="34" t="n">
        <x:f>IF(NOT(ISNUMBER('ورودی ابزار'!C12)),"n.a.",'ورودی ابزار'!C12)</x:f>
        <x:v>78131845</x:v>
      </x:c>
      <x:c r="G169" s="34" t="n">
        <x:f>IF(NOT(ISNUMBER('ورودی ابزار'!D12)),"n.a.",'ورودی ابزار'!D12)</x:f>
        <x:v>37766460</x:v>
      </x:c>
      <x:c r="H169" s="34" t="n">
        <x:f>IF(COUNT(D169,F169)&lt;2,"n.a.",D169/100*F169)</x:f>
        <x:v>0</x:v>
      </x:c>
      <x:c r="I169" s="34" t="n">
        <x:f>IF(COUNT(E169,G169)&lt;2,"n.a.",E169/100*G169)</x:f>
        <x:v>0</x:v>
      </x:c>
      <x:c r="J169" s="34" t="n">
        <x:f>IF(OR(COUNT(H167,H168,H169,H170)&lt;4,SUM(H167,H168,H169,H170)&lt;=0),"n.a.",H169/SUM(H167,H168,H169,H170)*100)</x:f>
        <x:v>0</x:v>
      </x:c>
      <x:c r="K169" s="34" t="n">
        <x:f>IF(OR(COUNT(I167,I168,I169,I170)&lt;4,SUM(I167,I168,I169,I170)&lt;=0),"n.a.",I169/SUM(I167,I168,I169,I170)*100)</x:f>
        <x:v>0</x:v>
      </x:c>
      <x:c r="L169" s="3"/>
      <x:c r="M169" s="3"/>
    </x:row>
    <x:row r="170" ht="25" customHeight="1">
      <x:c r="A170" s="2" t="str">
        <x:v>KISH</x:v>
      </x:c>
      <x:c r="B170" s="3" t="str">
        <x:v>1405-06</x:v>
      </x:c>
      <x:c r="C170" s="3" t="str">
        <x:v>MOBILE</x:v>
      </x:c>
      <x:c r="D170" s="33" t="n">
        <x:f>IF(NOT(ISNUMBER('ورودی ابزار'!D117)),"n.a.",'ورودی ابزار'!D117)</x:f>
        <x:v>0</x:v>
      </x:c>
      <x:c r="E170" s="33" t="n">
        <x:f>IF(NOT(ISNUMBER('ورودی ابزار'!E117)),"n.a.",'ورودی ابزار'!E117)</x:f>
        <x:v>0</x:v>
      </x:c>
      <x:c r="F170" s="34" t="n">
        <x:f>IF(NOT(ISNUMBER('ورودی ابزار'!C13)),"n.a.",'ورودی ابزار'!C13)</x:f>
        <x:v>78465205</x:v>
      </x:c>
      <x:c r="G170" s="34" t="n">
        <x:f>IF(NOT(ISNUMBER('ورودی ابزار'!D13)),"n.a.",'ورودی ابزار'!D13)</x:f>
        <x:v>178959899</x:v>
      </x:c>
      <x:c r="H170" s="34" t="n">
        <x:f>IF(COUNT(D170,F170)&lt;2,"n.a.",D170/100*F170)</x:f>
        <x:v>0</x:v>
      </x:c>
      <x:c r="I170" s="34" t="n">
        <x:f>IF(COUNT(E170,G170)&lt;2,"n.a.",E170/100*G170)</x:f>
        <x:v>0</x:v>
      </x:c>
      <x:c r="J170" s="34" t="n">
        <x:f>IF(OR(COUNT(H167,H168,H169,H170)&lt;4,SUM(H167,H168,H169,H170)&lt;=0),"n.a.",H170/SUM(H167,H168,H169,H170)*100)</x:f>
        <x:v>0</x:v>
      </x:c>
      <x:c r="K170" s="34" t="n">
        <x:f>IF(OR(COUNT(I167,I168,I169,I170)&lt;4,SUM(I167,I168,I169,I170)&lt;=0),"n.a.",I170/SUM(I167,I168,I169,I170)*100)</x:f>
        <x:v>0</x:v>
      </x:c>
      <x:c r="L170" s="3"/>
      <x:c r="M170" s="3"/>
    </x:row>
    <x:row r="171" ht="25" customHeight="1">
      <x:c r="A171" s="2" t="str">
        <x:v>AP</x:v>
      </x:c>
      <x:c r="B171" s="3" t="str">
        <x:v>1404-07</x:v>
      </x:c>
      <x:c r="C171" s="3" t="str">
        <x:v>POS</x:v>
      </x:c>
      <x:c r="D171" s="33" t="n">
        <x:f>IF(NOT(ISNUMBER('ورودی ابزار'!D118)),"n.a.",'ورودی ابزار'!D118)</x:f>
        <x:v>3.91</x:v>
      </x:c>
      <x:c r="E171" s="33" t="n">
        <x:f>IF(NOT(ISNUMBER('ورودی ابزار'!E118)),"n.a.",'ورودی ابزار'!E118)</x:f>
        <x:v>4.85</x:v>
      </x:c>
      <x:c r="F171" s="34" t="n">
        <x:f>IF(NOT(ISNUMBER('ورودی ابزار'!C14)),"n.a.",'ورودی ابزار'!C14)</x:f>
        <x:v>4195613469</x:v>
      </x:c>
      <x:c r="G171" s="34" t="n">
        <x:f>IF(NOT(ISNUMBER('ورودی ابزار'!D14)),"n.a.",'ورودی ابزار'!D14)</x:f>
        <x:v>16873122858</x:v>
      </x:c>
      <x:c r="H171" s="34" t="n">
        <x:f>IF(COUNT(D171,F171)&lt;2,"n.a.",D171/100*F171)</x:f>
        <x:v>164048486.63790002</x:v>
      </x:c>
      <x:c r="I171" s="34" t="n">
        <x:f>IF(COUNT(E171,G171)&lt;2,"n.a.",E171/100*G171)</x:f>
        <x:v>818346458.6129999</x:v>
      </x:c>
      <x:c r="J171" s="34" t="n">
        <x:f>IF(OR(COUNT(H171,H172,H173,H174)&lt;4,SUM(H171,H172,H173,H174)&lt;=0),"n.a.",H171/SUM(H171,H172,H173,H174)*100)</x:f>
        <x:v>69.42320234986747</x:v>
      </x:c>
      <x:c r="K171" s="34" t="n">
        <x:f>IF(OR(COUNT(I171,I172,I173,I174)&lt;4,SUM(I171,I172,I173,I174)&lt;=0),"n.a.",I171/SUM(I171,I172,I173,I174)*100)</x:f>
        <x:v>77.97426028549833</x:v>
      </x:c>
      <x:c r="L171" s="3"/>
      <x:c r="M171" s="3"/>
    </x:row>
    <x:row r="172" ht="25" customHeight="1">
      <x:c r="A172" s="2" t="str">
        <x:v>AP</x:v>
      </x:c>
      <x:c r="B172" s="3" t="str">
        <x:v>1404-07</x:v>
      </x:c>
      <x:c r="C172" s="3" t="str">
        <x:v>IPG</x:v>
      </x:c>
      <x:c r="D172" s="33" t="n">
        <x:f>IF(NOT(ISNUMBER('ورودی ابزار'!D119)),"n.a.",'ورودی ابزار'!D119)</x:f>
        <x:v>20.97</x:v>
      </x:c>
      <x:c r="E172" s="33" t="n">
        <x:f>IF(NOT(ISNUMBER('ورودی ابزار'!E119)),"n.a.",'ورودی ابزار'!E119)</x:f>
        <x:v>4.12</x:v>
      </x:c>
      <x:c r="F172" s="34" t="n">
        <x:f>IF(NOT(ISNUMBER('ورودی ابزار'!C15)),"n.a.",'ورودی ابزار'!C15)</x:f>
        <x:v>317951818</x:v>
      </x:c>
      <x:c r="G172" s="34" t="n">
        <x:f>IF(NOT(ISNUMBER('ورودی ابزار'!D15)),"n.a.",'ورودی ابزار'!D15)</x:f>
        <x:v>5581732372</x:v>
      </x:c>
      <x:c r="H172" s="34" t="n">
        <x:f>IF(COUNT(D172,F172)&lt;2,"n.a.",D172/100*F172)</x:f>
        <x:v>66674496.2346</x:v>
      </x:c>
      <x:c r="I172" s="34" t="n">
        <x:f>IF(COUNT(E172,G172)&lt;2,"n.a.",E172/100*G172)</x:f>
        <x:v>229967373.72640002</x:v>
      </x:c>
      <x:c r="J172" s="34" t="n">
        <x:f>IF(OR(COUNT(H171,H172,H173,H174)&lt;4,SUM(H171,H172,H173,H174)&lt;=0),"n.a.",H172/SUM(H171,H172,H173,H174)*100)</x:f>
        <x:v>28.215786311318112</x:v>
      </x:c>
      <x:c r="K172" s="34" t="n">
        <x:f>IF(OR(COUNT(I171,I172,I173,I174)&lt;4,SUM(I171,I172,I173,I174)&lt;=0),"n.a.",I172/SUM(I171,I172,I173,I174)*100)</x:f>
        <x:v>21.91191232929218</x:v>
      </x:c>
      <x:c r="L172" s="3"/>
      <x:c r="M172" s="3"/>
    </x:row>
    <x:row r="173" ht="25" customHeight="1">
      <x:c r="A173" s="2" t="str">
        <x:v>AP</x:v>
      </x:c>
      <x:c r="B173" s="3" t="str">
        <x:v>1404-07</x:v>
      </x:c>
      <x:c r="C173" s="3" t="str">
        <x:v>USSD</x:v>
      </x:c>
      <x:c r="D173" s="33" t="n">
        <x:f>IF(NOT(ISNUMBER('ورودی ابزار'!D120)),"n.a.",'ورودی ابزار'!D120)</x:f>
        <x:v>6.66</x:v>
      </x:c>
      <x:c r="E173" s="33" t="n">
        <x:f>IF(NOT(ISNUMBER('ورودی ابزار'!E120)),"n.a.",'ورودی ابزار'!E120)</x:f>
        <x:v>5.24</x:v>
      </x:c>
      <x:c r="F173" s="34" t="n">
        <x:f>IF(NOT(ISNUMBER('ورودی ابزار'!C16)),"n.a.",'ورودی ابزار'!C16)</x:f>
        <x:v>83770562</x:v>
      </x:c>
      <x:c r="G173" s="34" t="n">
        <x:f>IF(NOT(ISNUMBER('ورودی ابزار'!D16)),"n.a.",'ورودی ابزار'!D16)</x:f>
        <x:v>22798245</x:v>
      </x:c>
      <x:c r="H173" s="34" t="n">
        <x:f>IF(COUNT(D173,F173)&lt;2,"n.a.",D173/100*F173)</x:f>
        <x:v>5579119.4292</x:v>
      </x:c>
      <x:c r="I173" s="34" t="n">
        <x:f>IF(COUNT(E173,G173)&lt;2,"n.a.",E173/100*G173)</x:f>
        <x:v>1194628.038</x:v>
      </x:c>
      <x:c r="J173" s="34" t="n">
        <x:f>IF(OR(COUNT(H171,H172,H173,H174)&lt;4,SUM(H171,H172,H173,H174)&lt;=0),"n.a.",H173/SUM(H171,H172,H173,H174)*100)</x:f>
        <x:v>2.361011338814425</x:v>
      </x:c>
      <x:c r="K173" s="34" t="n">
        <x:f>IF(OR(COUNT(I171,I172,I173,I174)&lt;4,SUM(I171,I172,I173,I174)&lt;=0),"n.a.",I173/SUM(I171,I172,I173,I174)*100)</x:f>
        <x:v>0.11382738520949277</x:v>
      </x:c>
      <x:c r="L173" s="3"/>
      <x:c r="M173" s="3"/>
    </x:row>
    <x:row r="174" ht="25" customHeight="1">
      <x:c r="A174" s="2" t="str">
        <x:v>AP</x:v>
      </x:c>
      <x:c r="B174" s="3" t="str">
        <x:v>1404-07</x:v>
      </x:c>
      <x:c r="C174" s="3" t="str">
        <x:v>MOBILE</x:v>
      </x:c>
      <x:c r="D174" s="33" t="n">
        <x:f>IF(NOT(ISNUMBER('ورودی ابزار'!D121)),"n.a.",'ورودی ابزار'!D121)</x:f>
        <x:v>0</x:v>
      </x:c>
      <x:c r="E174" s="33" t="n">
        <x:f>IF(NOT(ISNUMBER('ورودی ابزار'!E121)),"n.a.",'ورودی ابزار'!E121)</x:f>
        <x:v>0</x:v>
      </x:c>
      <x:c r="F174" s="34" t="n">
        <x:f>IF(NOT(ISNUMBER('ورودی ابزار'!C17)),"n.a.",'ورودی ابزار'!C17)</x:f>
        <x:v>197937</x:v>
      </x:c>
      <x:c r="G174" s="34" t="n">
        <x:f>IF(NOT(ISNUMBER('ورودی ابزار'!D17)),"n.a.",'ورودی ابزار'!D17)</x:f>
        <x:v>225722</x:v>
      </x:c>
      <x:c r="H174" s="34" t="n">
        <x:f>IF(COUNT(D174,F174)&lt;2,"n.a.",D174/100*F174)</x:f>
        <x:v>0</x:v>
      </x:c>
      <x:c r="I174" s="34" t="n">
        <x:f>IF(COUNT(E174,G174)&lt;2,"n.a.",E174/100*G174)</x:f>
        <x:v>0</x:v>
      </x:c>
      <x:c r="J174" s="34" t="n">
        <x:f>IF(OR(COUNT(H171,H172,H173,H174)&lt;4,SUM(H171,H172,H173,H174)&lt;=0),"n.a.",H174/SUM(H171,H172,H173,H174)*100)</x:f>
        <x:v>0</x:v>
      </x:c>
      <x:c r="K174" s="34" t="n">
        <x:f>IF(OR(COUNT(I171,I172,I173,I174)&lt;4,SUM(I171,I172,I173,I174)&lt;=0),"n.a.",I174/SUM(I171,I172,I173,I174)*100)</x:f>
        <x:v>0</x:v>
      </x:c>
      <x:c r="L174" s="3"/>
      <x:c r="M174" s="3"/>
    </x:row>
    <x:row r="175" ht="25" customHeight="1">
      <x:c r="A175" s="2" t="str">
        <x:v>DAM</x:v>
      </x:c>
      <x:c r="B175" s="3" t="str">
        <x:v>1404-07</x:v>
      </x:c>
      <x:c r="C175" s="3" t="str">
        <x:v>POS</x:v>
      </x:c>
      <x:c r="D175" s="33" t="n">
        <x:f>IF(NOT(ISNUMBER('ورودی ابزار'!D122)),"n.a.",'ورودی ابزار'!D122)</x:f>
        <x:v>0.14</x:v>
      </x:c>
      <x:c r="E175" s="33" t="n">
        <x:f>IF(NOT(ISNUMBER('ورودی ابزار'!E122)),"n.a.",'ورودی ابزار'!E122)</x:f>
        <x:v>0.13</x:v>
      </x:c>
      <x:c r="F175" s="34" t="n">
        <x:f>IF(NOT(ISNUMBER('ورودی ابزار'!C14)),"n.a.",'ورودی ابزار'!C14)</x:f>
        <x:v>4195613469</x:v>
      </x:c>
      <x:c r="G175" s="34" t="n">
        <x:f>IF(NOT(ISNUMBER('ورودی ابزار'!D14)),"n.a.",'ورودی ابزار'!D14)</x:f>
        <x:v>16873122858</x:v>
      </x:c>
      <x:c r="H175" s="34" t="n">
        <x:f>IF(COUNT(D175,F175)&lt;2,"n.a.",D175/100*F175)</x:f>
        <x:v>5873858.8566000005</x:v>
      </x:c>
      <x:c r="I175" s="34" t="n">
        <x:f>IF(COUNT(E175,G175)&lt;2,"n.a.",E175/100*G175)</x:f>
        <x:v>21935059.7154</x:v>
      </x:c>
      <x:c r="J175" s="34" t="n">
        <x:f>IF(OR(COUNT(H175,H176,H177,H178)&lt;4,SUM(H175,H176,H177,H178)&lt;=0),"n.a.",H175/SUM(H175,H176,H177,H178)*100)</x:f>
        <x:v>92.0295120767933</x:v>
      </x:c>
      <x:c r="K175" s="34" t="n">
        <x:f>IF(OR(COUNT(I175,I176,I177,I178)&lt;4,SUM(I175,I176,I177,I178)&lt;=0),"n.a.",I175/SUM(I175,I176,I177,I178)*100)</x:f>
        <x:v>88.71279402385503</x:v>
      </x:c>
      <x:c r="L175" s="3"/>
      <x:c r="M175" s="3"/>
    </x:row>
    <x:row r="176" ht="25" customHeight="1">
      <x:c r="A176" s="2" t="str">
        <x:v>DAM</x:v>
      </x:c>
      <x:c r="B176" s="3" t="str">
        <x:v>1404-07</x:v>
      </x:c>
      <x:c r="C176" s="3" t="str">
        <x:v>IPG</x:v>
      </x:c>
      <x:c r="D176" s="33" t="n">
        <x:f>IF(NOT(ISNUMBER('ورودی ابزار'!D123)),"n.a.",'ورودی ابزار'!D123)</x:f>
        <x:v>0.16</x:v>
      </x:c>
      <x:c r="E176" s="33" t="n">
        <x:f>IF(NOT(ISNUMBER('ورودی ابزار'!E123)),"n.a.",'ورودی ابزار'!E123)</x:f>
        <x:v>0.05</x:v>
      </x:c>
      <x:c r="F176" s="34" t="n">
        <x:f>IF(NOT(ISNUMBER('ورودی ابزار'!C15)),"n.a.",'ورودی ابزار'!C15)</x:f>
        <x:v>317951818</x:v>
      </x:c>
      <x:c r="G176" s="34" t="n">
        <x:f>IF(NOT(ISNUMBER('ورودی ابزار'!D15)),"n.a.",'ورودی ابزار'!D15)</x:f>
        <x:v>5581732372</x:v>
      </x:c>
      <x:c r="H176" s="34" t="n">
        <x:f>IF(COUNT(D176,F176)&lt;2,"n.a.",D176/100*F176)</x:f>
        <x:v>508722.90880000003</x:v>
      </x:c>
      <x:c r="I176" s="34" t="n">
        <x:f>IF(COUNT(E176,G176)&lt;2,"n.a.",E176/100*G176)</x:f>
        <x:v>2790866.186</x:v>
      </x:c>
      <x:c r="J176" s="34" t="n">
        <x:f>IF(OR(COUNT(H175,H176,H177,H178)&lt;4,SUM(H175,H176,H177,H178)&lt;=0),"n.a.",H176/SUM(H175,H176,H177,H178)*100)</x:f>
        <x:v>7.9704879232067</x:v>
      </x:c>
      <x:c r="K176" s="34" t="n">
        <x:f>IF(OR(COUNT(I175,I176,I177,I178)&lt;4,SUM(I175,I176,I177,I178)&lt;=0),"n.a.",I176/SUM(I175,I176,I177,I178)*100)</x:f>
        <x:v>11.28720597614498</x:v>
      </x:c>
      <x:c r="L176" s="3"/>
      <x:c r="M176" s="3"/>
    </x:row>
    <x:row r="177" ht="25" customHeight="1">
      <x:c r="A177" s="2" t="str">
        <x:v>DAM</x:v>
      </x:c>
      <x:c r="B177" s="3" t="str">
        <x:v>1404-07</x:v>
      </x:c>
      <x:c r="C177" s="3" t="str">
        <x:v>USSD</x:v>
      </x:c>
      <x:c r="D177" s="33" t="n">
        <x:f>IF(NOT(ISNUMBER('ورودی ابزار'!D124)),"n.a.",'ورودی ابزار'!D124)</x:f>
        <x:v>0</x:v>
      </x:c>
      <x:c r="E177" s="33" t="n">
        <x:f>IF(NOT(ISNUMBER('ورودی ابزار'!E124)),"n.a.",'ورودی ابزار'!E124)</x:f>
        <x:v>0</x:v>
      </x:c>
      <x:c r="F177" s="34" t="n">
        <x:f>IF(NOT(ISNUMBER('ورودی ابزار'!C16)),"n.a.",'ورودی ابزار'!C16)</x:f>
        <x:v>83770562</x:v>
      </x:c>
      <x:c r="G177" s="34" t="n">
        <x:f>IF(NOT(ISNUMBER('ورودی ابزار'!D16)),"n.a.",'ورودی ابزار'!D16)</x:f>
        <x:v>22798245</x:v>
      </x:c>
      <x:c r="H177" s="34" t="n">
        <x:f>IF(COUNT(D177,F177)&lt;2,"n.a.",D177/100*F177)</x:f>
        <x:v>0</x:v>
      </x:c>
      <x:c r="I177" s="34" t="n">
        <x:f>IF(COUNT(E177,G177)&lt;2,"n.a.",E177/100*G177)</x:f>
        <x:v>0</x:v>
      </x:c>
      <x:c r="J177" s="34" t="n">
        <x:f>IF(OR(COUNT(H175,H176,H177,H178)&lt;4,SUM(H175,H176,H177,H178)&lt;=0),"n.a.",H177/SUM(H175,H176,H177,H178)*100)</x:f>
        <x:v>0</x:v>
      </x:c>
      <x:c r="K177" s="34" t="n">
        <x:f>IF(OR(COUNT(I175,I176,I177,I178)&lt;4,SUM(I175,I176,I177,I178)&lt;=0),"n.a.",I177/SUM(I175,I176,I177,I178)*100)</x:f>
        <x:v>0</x:v>
      </x:c>
      <x:c r="L177" s="3"/>
      <x:c r="M177" s="3"/>
    </x:row>
    <x:row r="178" ht="25" customHeight="1">
      <x:c r="A178" s="2" t="str">
        <x:v>DAM</x:v>
      </x:c>
      <x:c r="B178" s="3" t="str">
        <x:v>1404-07</x:v>
      </x:c>
      <x:c r="C178" s="3" t="str">
        <x:v>MOBILE</x:v>
      </x:c>
      <x:c r="D178" s="33" t="n">
        <x:f>IF(NOT(ISNUMBER('ورودی ابزار'!D125)),"n.a.",'ورودی ابزار'!D125)</x:f>
        <x:v>0</x:v>
      </x:c>
      <x:c r="E178" s="33" t="n">
        <x:f>IF(NOT(ISNUMBER('ورودی ابزار'!E125)),"n.a.",'ورودی ابزار'!E125)</x:f>
        <x:v>0</x:v>
      </x:c>
      <x:c r="F178" s="34" t="n">
        <x:f>IF(NOT(ISNUMBER('ورودی ابزار'!C17)),"n.a.",'ورودی ابزار'!C17)</x:f>
        <x:v>197937</x:v>
      </x:c>
      <x:c r="G178" s="34" t="n">
        <x:f>IF(NOT(ISNUMBER('ورودی ابزار'!D17)),"n.a.",'ورودی ابزار'!D17)</x:f>
        <x:v>225722</x:v>
      </x:c>
      <x:c r="H178" s="34" t="n">
        <x:f>IF(COUNT(D178,F178)&lt;2,"n.a.",D178/100*F178)</x:f>
        <x:v>0</x:v>
      </x:c>
      <x:c r="I178" s="34" t="n">
        <x:f>IF(COUNT(E178,G178)&lt;2,"n.a.",E178/100*G178)</x:f>
        <x:v>0</x:v>
      </x:c>
      <x:c r="J178" s="34" t="n">
        <x:f>IF(OR(COUNT(H175,H176,H177,H178)&lt;4,SUM(H175,H176,H177,H178)&lt;=0),"n.a.",H178/SUM(H175,H176,H177,H178)*100)</x:f>
        <x:v>0</x:v>
      </x:c>
      <x:c r="K178" s="34" t="n">
        <x:f>IF(OR(COUNT(I175,I176,I177,I178)&lt;4,SUM(I175,I176,I177,I178)&lt;=0),"n.a.",I178/SUM(I175,I176,I177,I178)*100)</x:f>
        <x:v>0</x:v>
      </x:c>
      <x:c r="L178" s="3"/>
      <x:c r="M178" s="3"/>
    </x:row>
    <x:row r="179" ht="25" customHeight="1">
      <x:c r="A179" s="2" t="str">
        <x:v>BEP</x:v>
      </x:c>
      <x:c r="B179" s="3" t="str">
        <x:v>1404-07</x:v>
      </x:c>
      <x:c r="C179" s="3" t="str">
        <x:v>POS</x:v>
      </x:c>
      <x:c r="D179" s="33" t="n">
        <x:f>IF(NOT(ISNUMBER('ورودی ابزار'!D126)),"n.a.",'ورودی ابزار'!D126)</x:f>
        <x:v>18.43</x:v>
      </x:c>
      <x:c r="E179" s="33" t="n">
        <x:f>IF(NOT(ISNUMBER('ورودی ابزار'!E126)),"n.a.",'ورودی ابزار'!E126)</x:f>
        <x:v>20.27</x:v>
      </x:c>
      <x:c r="F179" s="34" t="n">
        <x:f>IF(NOT(ISNUMBER('ورودی ابزار'!C14)),"n.a.",'ورودی ابزار'!C14)</x:f>
        <x:v>4195613469</x:v>
      </x:c>
      <x:c r="G179" s="34" t="n">
        <x:f>IF(NOT(ISNUMBER('ورودی ابزار'!D14)),"n.a.",'ورودی ابزار'!D14)</x:f>
        <x:v>16873122858</x:v>
      </x:c>
      <x:c r="H179" s="34" t="n">
        <x:f>IF(COUNT(D179,F179)&lt;2,"n.a.",D179/100*F179)</x:f>
        <x:v>773251562.3367</x:v>
      </x:c>
      <x:c r="I179" s="34" t="n">
        <x:f>IF(COUNT(E179,G179)&lt;2,"n.a.",E179/100*G179)</x:f>
        <x:v>3420182003.3166</x:v>
      </x:c>
      <x:c r="J179" s="34" t="n">
        <x:f>IF(OR(COUNT(H179,H180,H181,H182)&lt;4,SUM(H179,H180,H181,H182)&lt;=0),"n.a.",H179/SUM(H179,H180,H181,H182)*100)</x:f>
        <x:v>82.76117159772603</x:v>
      </x:c>
      <x:c r="K179" s="34" t="n">
        <x:f>IF(OR(COUNT(I179,I180,I181,I182)&lt;4,SUM(I179,I180,I181,I182)&lt;=0),"n.a.",I179/SUM(I179,I180,I181,I182)*100)</x:f>
        <x:v>68.44671846705097</x:v>
      </x:c>
      <x:c r="L179" s="3"/>
      <x:c r="M179" s="3"/>
    </x:row>
    <x:row r="180" ht="25" customHeight="1">
      <x:c r="A180" s="2" t="str">
        <x:v>BEP</x:v>
      </x:c>
      <x:c r="B180" s="3" t="str">
        <x:v>1404-07</x:v>
      </x:c>
      <x:c r="C180" s="3" t="str">
        <x:v>IPG</x:v>
      </x:c>
      <x:c r="D180" s="33" t="n">
        <x:f>IF(NOT(ISNUMBER('ورودی ابزار'!D127)),"n.a.",'ورودی ابزار'!D127)</x:f>
        <x:v>38.39</x:v>
      </x:c>
      <x:c r="E180" s="33" t="n">
        <x:f>IF(NOT(ISNUMBER('ورودی ابزار'!E127)),"n.a.",'ورودی ابزار'!E127)</x:f>
        <x:v>28.06</x:v>
      </x:c>
      <x:c r="F180" s="34" t="n">
        <x:f>IF(NOT(ISNUMBER('ورودی ابزار'!C15)),"n.a.",'ورودی ابزار'!C15)</x:f>
        <x:v>317951818</x:v>
      </x:c>
      <x:c r="G180" s="34" t="n">
        <x:f>IF(NOT(ISNUMBER('ورودی ابزار'!D15)),"n.a.",'ورودی ابزار'!D15)</x:f>
        <x:v>5581732372</x:v>
      </x:c>
      <x:c r="H180" s="34" t="n">
        <x:f>IF(COUNT(D180,F180)&lt;2,"n.a.",D180/100*F180)</x:f>
        <x:v>122061702.93020001</x:v>
      </x:c>
      <x:c r="I180" s="34" t="n">
        <x:f>IF(COUNT(E180,G180)&lt;2,"n.a.",E180/100*G180)</x:f>
        <x:v>1566234103.5831997</x:v>
      </x:c>
      <x:c r="J180" s="34" t="n">
        <x:f>IF(OR(COUNT(H179,H180,H181,H182)&lt;4,SUM(H179,H180,H181,H182)&lt;=0),"n.a.",H180/SUM(H179,H180,H181,H182)*100)</x:f>
        <x:v>13.06427304354828</x:v>
      </x:c>
      <x:c r="K180" s="34" t="n">
        <x:f>IF(OR(COUNT(I179,I180,I181,I182)&lt;4,SUM(I179,I180,I181,I182)&lt;=0),"n.a.",I180/SUM(I179,I180,I181,I182)*100)</x:f>
        <x:v>31.34440934356603</x:v>
      </x:c>
      <x:c r="L180" s="3"/>
      <x:c r="M180" s="3"/>
    </x:row>
    <x:row r="181" ht="25" customHeight="1">
      <x:c r="A181" s="2" t="str">
        <x:v>BEP</x:v>
      </x:c>
      <x:c r="B181" s="3" t="str">
        <x:v>1404-07</x:v>
      </x:c>
      <x:c r="C181" s="3" t="str">
        <x:v>USSD</x:v>
      </x:c>
      <x:c r="D181" s="33" t="n">
        <x:f>IF(NOT(ISNUMBER('ورودی ابزار'!D128)),"n.a.",'ورودی ابزار'!D128)</x:f>
        <x:v>46.56</x:v>
      </x:c>
      <x:c r="E181" s="33" t="n">
        <x:f>IF(NOT(ISNUMBER('ورودی ابزار'!E128)),"n.a.",'ورودی ابزار'!E128)</x:f>
        <x:v>45.78</x:v>
      </x:c>
      <x:c r="F181" s="34" t="n">
        <x:f>IF(NOT(ISNUMBER('ورودی ابزار'!C16)),"n.a.",'ورودی ابزار'!C16)</x:f>
        <x:v>83770562</x:v>
      </x:c>
      <x:c r="G181" s="34" t="n">
        <x:f>IF(NOT(ISNUMBER('ورودی ابزار'!D16)),"n.a.",'ورودی ابزار'!D16)</x:f>
        <x:v>22798245</x:v>
      </x:c>
      <x:c r="H181" s="34" t="n">
        <x:f>IF(COUNT(D181,F181)&lt;2,"n.a.",D181/100*F181)</x:f>
        <x:v>39003573.6672</x:v>
      </x:c>
      <x:c r="I181" s="34" t="n">
        <x:f>IF(COUNT(E181,G181)&lt;2,"n.a.",E181/100*G181)</x:f>
        <x:v>10437036.560999999</x:v>
      </x:c>
      <x:c r="J181" s="34" t="n">
        <x:f>IF(OR(COUNT(H179,H180,H181,H182)&lt;4,SUM(H179,H180,H181,H182)&lt;=0),"n.a.",H181/SUM(H179,H180,H181,H182)*100)</x:f>
        <x:v>4.174555358725696</x:v>
      </x:c>
      <x:c r="K181" s="34" t="n">
        <x:f>IF(OR(COUNT(I179,I180,I181,I182)&lt;4,SUM(I179,I180,I181,I182)&lt;=0),"n.a.",I181/SUM(I179,I180,I181,I182)*100)</x:f>
        <x:v>0.2088721893830034</x:v>
      </x:c>
      <x:c r="L181" s="3"/>
      <x:c r="M181" s="3"/>
    </x:row>
    <x:row r="182" ht="25" customHeight="1">
      <x:c r="A182" s="2" t="str">
        <x:v>BEP</x:v>
      </x:c>
      <x:c r="B182" s="3" t="str">
        <x:v>1404-07</x:v>
      </x:c>
      <x:c r="C182" s="3" t="str">
        <x:v>MOBILE</x:v>
      </x:c>
      <x:c r="D182" s="33" t="n">
        <x:f>IF(NOT(ISNUMBER('ورودی ابزار'!D129)),"n.a.",'ورودی ابزار'!D129)</x:f>
        <x:v>0</x:v>
      </x:c>
      <x:c r="E182" s="33" t="n">
        <x:f>IF(NOT(ISNUMBER('ورودی ابزار'!E129)),"n.a.",'ورودی ابزار'!E129)</x:f>
        <x:v>0</x:v>
      </x:c>
      <x:c r="F182" s="34" t="n">
        <x:f>IF(NOT(ISNUMBER('ورودی ابزار'!C17)),"n.a.",'ورودی ابزار'!C17)</x:f>
        <x:v>197937</x:v>
      </x:c>
      <x:c r="G182" s="34" t="n">
        <x:f>IF(NOT(ISNUMBER('ورودی ابزار'!D17)),"n.a.",'ورودی ابزار'!D17)</x:f>
        <x:v>225722</x:v>
      </x:c>
      <x:c r="H182" s="34" t="n">
        <x:f>IF(COUNT(D182,F182)&lt;2,"n.a.",D182/100*F182)</x:f>
        <x:v>0</x:v>
      </x:c>
      <x:c r="I182" s="34" t="n">
        <x:f>IF(COUNT(E182,G182)&lt;2,"n.a.",E182/100*G182)</x:f>
        <x:v>0</x:v>
      </x:c>
      <x:c r="J182" s="34" t="n">
        <x:f>IF(OR(COUNT(H179,H180,H181,H182)&lt;4,SUM(H179,H180,H181,H182)&lt;=0),"n.a.",H182/SUM(H179,H180,H181,H182)*100)</x:f>
        <x:v>0</x:v>
      </x:c>
      <x:c r="K182" s="34" t="n">
        <x:f>IF(OR(COUNT(I179,I180,I181,I182)&lt;4,SUM(I179,I180,I181,I182)&lt;=0),"n.a.",I182/SUM(I179,I180,I181,I182)*100)</x:f>
        <x:v>0</x:v>
      </x:c>
      <x:c r="L182" s="3"/>
      <x:c r="M182" s="3"/>
    </x:row>
    <x:row r="183" ht="25" customHeight="1">
      <x:c r="A183" s="2" t="str">
        <x:v>SAD</x:v>
      </x:c>
      <x:c r="B183" s="3" t="str">
        <x:v>1404-07</x:v>
      </x:c>
      <x:c r="C183" s="3" t="str">
        <x:v>POS</x:v>
      </x:c>
      <x:c r="D183" s="33" t="n">
        <x:f>IF(NOT(ISNUMBER('ورودی ابزار'!D130)),"n.a.",'ورودی ابزار'!D130)</x:f>
        <x:v>8.18</x:v>
      </x:c>
      <x:c r="E183" s="33" t="n">
        <x:f>IF(NOT(ISNUMBER('ورودی ابزار'!E130)),"n.a.",'ورودی ابزار'!E130)</x:f>
        <x:v>11.66</x:v>
      </x:c>
      <x:c r="F183" s="34" t="n">
        <x:f>IF(NOT(ISNUMBER('ورودی ابزار'!C14)),"n.a.",'ورودی ابزار'!C14)</x:f>
        <x:v>4195613469</x:v>
      </x:c>
      <x:c r="G183" s="34" t="n">
        <x:f>IF(NOT(ISNUMBER('ورودی ابزار'!D14)),"n.a.",'ورودی ابزار'!D14)</x:f>
        <x:v>16873122858</x:v>
      </x:c>
      <x:c r="H183" s="34" t="n">
        <x:f>IF(COUNT(D183,F183)&lt;2,"n.a.",D183/100*F183)</x:f>
        <x:v>343201181.7642</x:v>
      </x:c>
      <x:c r="I183" s="34" t="n">
        <x:f>IF(COUNT(E183,G183)&lt;2,"n.a.",E183/100*G183)</x:f>
        <x:v>1967406125.2428</x:v>
      </x:c>
      <x:c r="J183" s="34" t="n">
        <x:f>IF(OR(COUNT(H183,H184,H185,H186)&lt;4,SUM(H183,H184,H185,H186)&lt;=0),"n.a.",H183/SUM(H183,H184,H185,H186)*100)</x:f>
        <x:v>94.11096779822896</x:v>
      </x:c>
      <x:c r="K183" s="34" t="n">
        <x:f>IF(OR(COUNT(I183,I184,I185,I186)&lt;4,SUM(I183,I184,I185,I186)&lt;=0),"n.a.",I183/SUM(I183,I184,I185,I186)*100)</x:f>
        <x:v>61.82329089464799</x:v>
      </x:c>
      <x:c r="L183" s="3"/>
      <x:c r="M183" s="3"/>
    </x:row>
    <x:row r="184" ht="25" customHeight="1">
      <x:c r="A184" s="2" t="str">
        <x:v>SAD</x:v>
      </x:c>
      <x:c r="B184" s="3" t="str">
        <x:v>1404-07</x:v>
      </x:c>
      <x:c r="C184" s="3" t="str">
        <x:v>IPG</x:v>
      </x:c>
      <x:c r="D184" s="33" t="n">
        <x:f>IF(NOT(ISNUMBER('ورودی ابزار'!D131)),"n.a.",'ورودی ابزار'!D131)</x:f>
        <x:v>6.6</x:v>
      </x:c>
      <x:c r="E184" s="33" t="n">
        <x:f>IF(NOT(ISNUMBER('ورودی ابزار'!E131)),"n.a.",'ورودی ابزار'!E131)</x:f>
        <x:v>21.76</x:v>
      </x:c>
      <x:c r="F184" s="34" t="n">
        <x:f>IF(NOT(ISNUMBER('ورودی ابزار'!C15)),"n.a.",'ورودی ابزار'!C15)</x:f>
        <x:v>317951818</x:v>
      </x:c>
      <x:c r="G184" s="34" t="n">
        <x:f>IF(NOT(ISNUMBER('ورودی ابزار'!D15)),"n.a.",'ورودی ابزار'!D15)</x:f>
        <x:v>5581732372</x:v>
      </x:c>
      <x:c r="H184" s="34" t="n">
        <x:f>IF(COUNT(D184,F184)&lt;2,"n.a.",D184/100*F184)</x:f>
        <x:v>20984819.988</x:v>
      </x:c>
      <x:c r="I184" s="34" t="n">
        <x:f>IF(COUNT(E184,G184)&lt;2,"n.a.",E184/100*G184)</x:f>
        <x:v>1214584964.1472</x:v>
      </x:c>
      <x:c r="J184" s="34" t="n">
        <x:f>IF(OR(COUNT(H183,H184,H185,H186)&lt;4,SUM(H183,H184,H185,H186)&lt;=0),"n.a.",H184/SUM(H183,H184,H185,H186)*100)</x:f>
        <x:v>5.754355821242996</x:v>
      </x:c>
      <x:c r="K184" s="34" t="n">
        <x:f>IF(OR(COUNT(I183,I184,I185,I186)&lt;4,SUM(I183,I184,I185,I186)&lt;=0),"n.a.",I184/SUM(I183,I184,I185,I186)*100)</x:f>
        <x:v>38.16682208685867</x:v>
      </x:c>
      <x:c r="L184" s="3"/>
      <x:c r="M184" s="3"/>
    </x:row>
    <x:row r="185" ht="25" customHeight="1">
      <x:c r="A185" s="2" t="str">
        <x:v>SAD</x:v>
      </x:c>
      <x:c r="B185" s="3" t="str">
        <x:v>1404-07</x:v>
      </x:c>
      <x:c r="C185" s="3" t="str">
        <x:v>USSD</x:v>
      </x:c>
      <x:c r="D185" s="33" t="n">
        <x:f>IF(NOT(ISNUMBER('ورودی ابزار'!D132)),"n.a.",'ورودی ابزار'!D132)</x:f>
        <x:v>0.35</x:v>
      </x:c>
      <x:c r="E185" s="33" t="n">
        <x:f>IF(NOT(ISNUMBER('ورودی ابزار'!E132)),"n.a.",'ورودی ابزار'!E132)</x:f>
        <x:v>0.39</x:v>
      </x:c>
      <x:c r="F185" s="34" t="n">
        <x:f>IF(NOT(ISNUMBER('ورودی ابزار'!C16)),"n.a.",'ورودی ابزار'!C16)</x:f>
        <x:v>83770562</x:v>
      </x:c>
      <x:c r="G185" s="34" t="n">
        <x:f>IF(NOT(ISNUMBER('ورودی ابزار'!D16)),"n.a.",'ورودی ابزار'!D16)</x:f>
        <x:v>22798245</x:v>
      </x:c>
      <x:c r="H185" s="34" t="n">
        <x:f>IF(COUNT(D185,F185)&lt;2,"n.a.",D185/100*F185)</x:f>
        <x:v>293196.96699999995</x:v>
      </x:c>
      <x:c r="I185" s="34" t="n">
        <x:f>IF(COUNT(E185,G185)&lt;2,"n.a.",E185/100*G185)</x:f>
        <x:v>88913.15550000001</x:v>
      </x:c>
      <x:c r="J185" s="34" t="n">
        <x:f>IF(OR(COUNT(H183,H184,H185,H186)&lt;4,SUM(H183,H184,H185,H186)&lt;=0),"n.a.",H185/SUM(H183,H184,H185,H186)*100)</x:f>
        <x:v>0.08039905392526735</x:v>
      </x:c>
      <x:c r="K185" s="34" t="n">
        <x:f>IF(OR(COUNT(I183,I184,I185,I186)&lt;4,SUM(I183,I184,I185,I186)&lt;=0),"n.a.",I185/SUM(I183,I184,I185,I186)*100)</x:f>
        <x:v>0.0027939853425835966</x:v>
      </x:c>
      <x:c r="L185" s="3"/>
      <x:c r="M185" s="3"/>
    </x:row>
    <x:row r="186" ht="25" customHeight="1">
      <x:c r="A186" s="2" t="str">
        <x:v>SAD</x:v>
      </x:c>
      <x:c r="B186" s="3" t="str">
        <x:v>1404-07</x:v>
      </x:c>
      <x:c r="C186" s="3" t="str">
        <x:v>MOBILE</x:v>
      </x:c>
      <x:c r="D186" s="33" t="n">
        <x:f>IF(NOT(ISNUMBER('ورودی ابزار'!D133)),"n.a.",'ورودی ابزار'!D133)</x:f>
        <x:v>100</x:v>
      </x:c>
      <x:c r="E186" s="33" t="n">
        <x:f>IF(NOT(ISNUMBER('ورودی ابزار'!E133)),"n.a.",'ورودی ابزار'!E133)</x:f>
        <x:v>100</x:v>
      </x:c>
      <x:c r="F186" s="34" t="n">
        <x:f>IF(NOT(ISNUMBER('ورودی ابزار'!C17)),"n.a.",'ورودی ابزار'!C17)</x:f>
        <x:v>197937</x:v>
      </x:c>
      <x:c r="G186" s="34" t="n">
        <x:f>IF(NOT(ISNUMBER('ورودی ابزار'!D17)),"n.a.",'ورودی ابزار'!D17)</x:f>
        <x:v>225722</x:v>
      </x:c>
      <x:c r="H186" s="34" t="n">
        <x:f>IF(COUNT(D186,F186)&lt;2,"n.a.",D186/100*F186)</x:f>
        <x:v>197937</x:v>
      </x:c>
      <x:c r="I186" s="34" t="n">
        <x:f>IF(COUNT(E186,G186)&lt;2,"n.a.",E186/100*G186)</x:f>
        <x:v>225722</x:v>
      </x:c>
      <x:c r="J186" s="34" t="n">
        <x:f>IF(OR(COUNT(H183,H184,H185,H186)&lt;4,SUM(H183,H184,H185,H186)&lt;=0),"n.a.",H186/SUM(H183,H184,H185,H186)*100)</x:f>
        <x:v>0.05427732660278728</x:v>
      </x:c>
      <x:c r="K186" s="34" t="n">
        <x:f>IF(OR(COUNT(I183,I184,I185,I186)&lt;4,SUM(I183,I184,I185,I186)&lt;=0),"n.a.",I186/SUM(I183,I184,I185,I186)*100)</x:f>
        <x:v>0.007093033150742856</x:v>
      </x:c>
      <x:c r="L186" s="3"/>
      <x:c r="M186" s="3"/>
    </x:row>
    <x:row r="187" ht="25" customHeight="1">
      <x:c r="A187" s="2" t="str">
        <x:v>PEP</x:v>
      </x:c>
      <x:c r="B187" s="3" t="str">
        <x:v>1404-07</x:v>
      </x:c>
      <x:c r="C187" s="3" t="str">
        <x:v>POS</x:v>
      </x:c>
      <x:c r="D187" s="33" t="n">
        <x:f>IF(NOT(ISNUMBER('ورودی ابزار'!D134)),"n.a.",'ورودی ابزار'!D134)</x:f>
        <x:v>6.03</x:v>
      </x:c>
      <x:c r="E187" s="33" t="n">
        <x:f>IF(NOT(ISNUMBER('ورودی ابزار'!E134)),"n.a.",'ورودی ابزار'!E134)</x:f>
        <x:v>6.74</x:v>
      </x:c>
      <x:c r="F187" s="34" t="n">
        <x:f>IF(NOT(ISNUMBER('ورودی ابزار'!C14)),"n.a.",'ورودی ابزار'!C14)</x:f>
        <x:v>4195613469</x:v>
      </x:c>
      <x:c r="G187" s="34" t="n">
        <x:f>IF(NOT(ISNUMBER('ورودی ابزار'!D14)),"n.a.",'ورودی ابزار'!D14)</x:f>
        <x:v>16873122858</x:v>
      </x:c>
      <x:c r="H187" s="34" t="n">
        <x:f>IF(COUNT(D187,F187)&lt;2,"n.a.",D187/100*F187)</x:f>
        <x:v>252995492.1807</x:v>
      </x:c>
      <x:c r="I187" s="34" t="n">
        <x:f>IF(COUNT(E187,G187)&lt;2,"n.a.",E187/100*G187)</x:f>
        <x:v>1137248480.6292</x:v>
      </x:c>
      <x:c r="J187" s="34" t="n">
        <x:f>IF(OR(COUNT(H187,H188,H189,H190)&lt;4,SUM(H187,H188,H189,H190)&lt;=0),"n.a.",H187/SUM(H187,H188,H189,H190)*100)</x:f>
        <x:v>98.7588492040956</x:v>
      </x:c>
      <x:c r="K187" s="34" t="n">
        <x:f>IF(OR(COUNT(I187,I188,I189,I190)&lt;4,SUM(I187,I188,I189,I190)&lt;=0),"n.a.",I187/SUM(I187,I188,I189,I190)*100)</x:f>
        <x:v>84.80715808997398</x:v>
      </x:c>
      <x:c r="L187" s="3"/>
      <x:c r="M187" s="3"/>
    </x:row>
    <x:row r="188" ht="25" customHeight="1">
      <x:c r="A188" s="2" t="str">
        <x:v>PEP</x:v>
      </x:c>
      <x:c r="B188" s="3" t="str">
        <x:v>1404-07</x:v>
      </x:c>
      <x:c r="C188" s="3" t="str">
        <x:v>IPG</x:v>
      </x:c>
      <x:c r="D188" s="33" t="n">
        <x:f>IF(NOT(ISNUMBER('ورودی ابزار'!D135)),"n.a.",'ورودی ابزار'!D135)</x:f>
        <x:v>1</x:v>
      </x:c>
      <x:c r="E188" s="33" t="n">
        <x:f>IF(NOT(ISNUMBER('ورودی ابزار'!E135)),"n.a.",'ورودی ابزار'!E135)</x:f>
        <x:v>3.65</x:v>
      </x:c>
      <x:c r="F188" s="34" t="n">
        <x:f>IF(NOT(ISNUMBER('ورودی ابزار'!C15)),"n.a.",'ورودی ابزار'!C15)</x:f>
        <x:v>317951818</x:v>
      </x:c>
      <x:c r="G188" s="34" t="n">
        <x:f>IF(NOT(ISNUMBER('ورودی ابزار'!D15)),"n.a.",'ورودی ابزار'!D15)</x:f>
        <x:v>5581732372</x:v>
      </x:c>
      <x:c r="H188" s="34" t="n">
        <x:f>IF(COUNT(D188,F188)&lt;2,"n.a.",D188/100*F188)</x:f>
        <x:v>3179518.18</x:v>
      </x:c>
      <x:c r="I188" s="34" t="n">
        <x:f>IF(COUNT(E188,G188)&lt;2,"n.a.",E188/100*G188)</x:f>
        <x:v>203733231.57799998</x:v>
      </x:c>
      <x:c r="J188" s="34" t="n">
        <x:f>IF(OR(COUNT(H187,H188,H189,H190)&lt;4,SUM(H187,H188,H189,H190)&lt;=0),"n.a.",H188/SUM(H187,H188,H189,H190)*100)</x:f>
        <x:v>1.2411507959043973</x:v>
      </x:c>
      <x:c r="K188" s="34" t="n">
        <x:f>IF(OR(COUNT(I187,I188,I189,I190)&lt;4,SUM(I187,I188,I189,I190)&lt;=0),"n.a.",I188/SUM(I187,I188,I189,I190)*100)</x:f>
        <x:v>15.19284191002602</x:v>
      </x:c>
      <x:c r="L188" s="3"/>
      <x:c r="M188" s="3"/>
    </x:row>
    <x:row r="189" ht="25" customHeight="1">
      <x:c r="A189" s="2" t="str">
        <x:v>PEP</x:v>
      </x:c>
      <x:c r="B189" s="3" t="str">
        <x:v>1404-07</x:v>
      </x:c>
      <x:c r="C189" s="3" t="str">
        <x:v>USSD</x:v>
      </x:c>
      <x:c r="D189" s="33" t="n">
        <x:f>IF(NOT(ISNUMBER('ورودی ابزار'!D136)),"n.a.",'ورودی ابزار'!D136)</x:f>
        <x:v>0</x:v>
      </x:c>
      <x:c r="E189" s="33" t="n">
        <x:f>IF(NOT(ISNUMBER('ورودی ابزار'!E136)),"n.a.",'ورودی ابزار'!E136)</x:f>
        <x:v>0</x:v>
      </x:c>
      <x:c r="F189" s="34" t="n">
        <x:f>IF(NOT(ISNUMBER('ورودی ابزار'!C16)),"n.a.",'ورودی ابزار'!C16)</x:f>
        <x:v>83770562</x:v>
      </x:c>
      <x:c r="G189" s="34" t="n">
        <x:f>IF(NOT(ISNUMBER('ورودی ابزار'!D16)),"n.a.",'ورودی ابزار'!D16)</x:f>
        <x:v>22798245</x:v>
      </x:c>
      <x:c r="H189" s="34" t="n">
        <x:f>IF(COUNT(D189,F189)&lt;2,"n.a.",D189/100*F189)</x:f>
        <x:v>0</x:v>
      </x:c>
      <x:c r="I189" s="34" t="n">
        <x:f>IF(COUNT(E189,G189)&lt;2,"n.a.",E189/100*G189)</x:f>
        <x:v>0</x:v>
      </x:c>
      <x:c r="J189" s="34" t="n">
        <x:f>IF(OR(COUNT(H187,H188,H189,H190)&lt;4,SUM(H187,H188,H189,H190)&lt;=0),"n.a.",H189/SUM(H187,H188,H189,H190)*100)</x:f>
        <x:v>0</x:v>
      </x:c>
      <x:c r="K189" s="34" t="n">
        <x:f>IF(OR(COUNT(I187,I188,I189,I190)&lt;4,SUM(I187,I188,I189,I190)&lt;=0),"n.a.",I189/SUM(I187,I188,I189,I190)*100)</x:f>
        <x:v>0</x:v>
      </x:c>
      <x:c r="L189" s="3"/>
      <x:c r="M189" s="3"/>
    </x:row>
    <x:row r="190" ht="25" customHeight="1">
      <x:c r="A190" s="2" t="str">
        <x:v>PEP</x:v>
      </x:c>
      <x:c r="B190" s="3" t="str">
        <x:v>1404-07</x:v>
      </x:c>
      <x:c r="C190" s="3" t="str">
        <x:v>MOBILE</x:v>
      </x:c>
      <x:c r="D190" s="33" t="n">
        <x:f>IF(NOT(ISNUMBER('ورودی ابزار'!D137)),"n.a.",'ورودی ابزار'!D137)</x:f>
        <x:v>0</x:v>
      </x:c>
      <x:c r="E190" s="33" t="n">
        <x:f>IF(NOT(ISNUMBER('ورودی ابزار'!E137)),"n.a.",'ورودی ابزار'!E137)</x:f>
        <x:v>0</x:v>
      </x:c>
      <x:c r="F190" s="34" t="n">
        <x:f>IF(NOT(ISNUMBER('ورودی ابزار'!C17)),"n.a.",'ورودی ابزار'!C17)</x:f>
        <x:v>197937</x:v>
      </x:c>
      <x:c r="G190" s="34" t="n">
        <x:f>IF(NOT(ISNUMBER('ورودی ابزار'!D17)),"n.a.",'ورودی ابزار'!D17)</x:f>
        <x:v>225722</x:v>
      </x:c>
      <x:c r="H190" s="34" t="n">
        <x:f>IF(COUNT(D190,F190)&lt;2,"n.a.",D190/100*F190)</x:f>
        <x:v>0</x:v>
      </x:c>
      <x:c r="I190" s="34" t="n">
        <x:f>IF(COUNT(E190,G190)&lt;2,"n.a.",E190/100*G190)</x:f>
        <x:v>0</x:v>
      </x:c>
      <x:c r="J190" s="34" t="n">
        <x:f>IF(OR(COUNT(H187,H188,H189,H190)&lt;4,SUM(H187,H188,H189,H190)&lt;=0),"n.a.",H190/SUM(H187,H188,H189,H190)*100)</x:f>
        <x:v>0</x:v>
      </x:c>
      <x:c r="K190" s="34" t="n">
        <x:f>IF(OR(COUNT(I187,I188,I189,I190)&lt;4,SUM(I187,I188,I189,I190)&lt;=0),"n.a.",I190/SUM(I187,I188,I189,I190)*100)</x:f>
        <x:v>0</x:v>
      </x:c>
      <x:c r="L190" s="3"/>
      <x:c r="M190" s="3"/>
    </x:row>
    <x:row r="191" ht="25" customHeight="1">
      <x:c r="A191" s="2" t="str">
        <x:v>SEP</x:v>
      </x:c>
      <x:c r="B191" s="3" t="str">
        <x:v>1404-07</x:v>
      </x:c>
      <x:c r="C191" s="3" t="str">
        <x:v>POS</x:v>
      </x:c>
      <x:c r="D191" s="33" t="n">
        <x:f>IF(NOT(ISNUMBER('ورودی ابزار'!D138)),"n.a.",'ورودی ابزار'!D138)</x:f>
        <x:v>20.41</x:v>
      </x:c>
      <x:c r="E191" s="33" t="n">
        <x:f>IF(NOT(ISNUMBER('ورودی ابزار'!E138)),"n.a.",'ورودی ابزار'!E138)</x:f>
        <x:v>18.79</x:v>
      </x:c>
      <x:c r="F191" s="34" t="n">
        <x:f>IF(NOT(ISNUMBER('ورودی ابزار'!C14)),"n.a.",'ورودی ابزار'!C14)</x:f>
        <x:v>4195613469</x:v>
      </x:c>
      <x:c r="G191" s="34" t="n">
        <x:f>IF(NOT(ISNUMBER('ورودی ابزار'!D14)),"n.a.",'ورودی ابزار'!D14)</x:f>
        <x:v>16873122858</x:v>
      </x:c>
      <x:c r="H191" s="34" t="n">
        <x:f>IF(COUNT(D191,F191)&lt;2,"n.a.",D191/100*F191)</x:f>
        <x:v>856324709.0229</x:v>
      </x:c>
      <x:c r="I191" s="34" t="n">
        <x:f>IF(COUNT(E191,G191)&lt;2,"n.a.",E191/100*G191)</x:f>
        <x:v>3170459785.0182</x:v>
      </x:c>
      <x:c r="J191" s="34" t="n">
        <x:f>IF(OR(COUNT(H191,H192,H193,H194)&lt;4,SUM(H191,H192,H193,H194)&lt;=0),"n.a.",H191/SUM(H191,H192,H193,H194)*100)</x:f>
        <x:v>90.95553931081128</x:v>
      </x:c>
      <x:c r="K191" s="34" t="n">
        <x:f>IF(OR(COUNT(I191,I192,I193,I194)&lt;4,SUM(I191,I192,I193,I194)&lt;=0),"n.a.",I191/SUM(I191,I192,I193,I194)*100)</x:f>
        <x:v>69.5138413771558</x:v>
      </x:c>
      <x:c r="L191" s="3"/>
      <x:c r="M191" s="3"/>
    </x:row>
    <x:row r="192" ht="25" customHeight="1">
      <x:c r="A192" s="2" t="str">
        <x:v>SEP</x:v>
      </x:c>
      <x:c r="B192" s="3" t="str">
        <x:v>1404-07</x:v>
      </x:c>
      <x:c r="C192" s="3" t="str">
        <x:v>IPG</x:v>
      </x:c>
      <x:c r="D192" s="33" t="n">
        <x:f>IF(NOT(ISNUMBER('ورودی ابزار'!D139)),"n.a.",'ورودی ابزار'!D139)</x:f>
        <x:v>21.28</x:v>
      </x:c>
      <x:c r="E192" s="33" t="n">
        <x:f>IF(NOT(ISNUMBER('ورودی ابزار'!E139)),"n.a.",'ورودی ابزار'!E139)</x:f>
        <x:v>24.83</x:v>
      </x:c>
      <x:c r="F192" s="34" t="n">
        <x:f>IF(NOT(ISNUMBER('ورودی ابزار'!C15)),"n.a.",'ورودی ابزار'!C15)</x:f>
        <x:v>317951818</x:v>
      </x:c>
      <x:c r="G192" s="34" t="n">
        <x:f>IF(NOT(ISNUMBER('ورودی ابزار'!D15)),"n.a.",'ورودی ابزار'!D15)</x:f>
        <x:v>5581732372</x:v>
      </x:c>
      <x:c r="H192" s="34" t="n">
        <x:f>IF(COUNT(D192,F192)&lt;2,"n.a.",D192/100*F192)</x:f>
        <x:v>67660146.87040001</x:v>
      </x:c>
      <x:c r="I192" s="34" t="n">
        <x:f>IF(COUNT(E192,G192)&lt;2,"n.a.",E192/100*G192)</x:f>
        <x:v>1385944147.9675999</x:v>
      </x:c>
      <x:c r="J192" s="34" t="n">
        <x:f>IF(OR(COUNT(H191,H192,H193,H194)&lt;4,SUM(H191,H192,H193,H194)&lt;=0),"n.a.",H192/SUM(H191,H192,H193,H194)*100)</x:f>
        <x:v>7.186602329235556</x:v>
      </x:c>
      <x:c r="K192" s="34" t="n">
        <x:f>IF(OR(COUNT(I191,I192,I193,I194)&lt;4,SUM(I191,I192,I193,I194)&lt;=0),"n.a.",I192/SUM(I191,I192,I193,I194)*100)</x:f>
        <x:v>30.387485788236873</x:v>
      </x:c>
      <x:c r="L192" s="3"/>
      <x:c r="M192" s="3"/>
    </x:row>
    <x:row r="193" ht="25" customHeight="1">
      <x:c r="A193" s="2" t="str">
        <x:v>SEP</x:v>
      </x:c>
      <x:c r="B193" s="3" t="str">
        <x:v>1404-07</x:v>
      </x:c>
      <x:c r="C193" s="3" t="str">
        <x:v>USSD</x:v>
      </x:c>
      <x:c r="D193" s="33" t="n">
        <x:f>IF(NOT(ISNUMBER('ورودی ابزار'!D140)),"n.a.",'ورودی ابزار'!D140)</x:f>
        <x:v>20.88</x:v>
      </x:c>
      <x:c r="E193" s="33" t="n">
        <x:f>IF(NOT(ISNUMBER('ورودی ابزار'!E140)),"n.a.",'ورودی ابزار'!E140)</x:f>
        <x:v>19.74</x:v>
      </x:c>
      <x:c r="F193" s="34" t="n">
        <x:f>IF(NOT(ISNUMBER('ورودی ابزار'!C16)),"n.a.",'ورودی ابزار'!C16)</x:f>
        <x:v>83770562</x:v>
      </x:c>
      <x:c r="G193" s="34" t="n">
        <x:f>IF(NOT(ISNUMBER('ورودی ابزار'!D16)),"n.a.",'ورودی ابزار'!D16)</x:f>
        <x:v>22798245</x:v>
      </x:c>
      <x:c r="H193" s="34" t="n">
        <x:f>IF(COUNT(D193,F193)&lt;2,"n.a.",D193/100*F193)</x:f>
        <x:v>17491293.345599998</x:v>
      </x:c>
      <x:c r="I193" s="34" t="n">
        <x:f>IF(COUNT(E193,G193)&lt;2,"n.a.",E193/100*G193)</x:f>
        <x:v>4500373.563</x:v>
      </x:c>
      <x:c r="J193" s="34" t="n">
        <x:f>IF(OR(COUNT(H191,H192,H193,H194)&lt;4,SUM(H191,H192,H193,H194)&lt;=0),"n.a.",H193/SUM(H191,H192,H193,H194)*100)</x:f>
        <x:v>1.8578583599531604</x:v>
      </x:c>
      <x:c r="K193" s="34" t="n">
        <x:f>IF(OR(COUNT(I191,I192,I193,I194)&lt;4,SUM(I191,I192,I193,I194)&lt;=0),"n.a.",I193/SUM(I191,I192,I193,I194)*100)</x:f>
        <x:v>0.09867283460734122</x:v>
      </x:c>
      <x:c r="L193" s="3"/>
      <x:c r="M193" s="3"/>
    </x:row>
    <x:row r="194" ht="25" customHeight="1">
      <x:c r="A194" s="2" t="str">
        <x:v>SEP</x:v>
      </x:c>
      <x:c r="B194" s="3" t="str">
        <x:v>1404-07</x:v>
      </x:c>
      <x:c r="C194" s="3" t="str">
        <x:v>MOBILE</x:v>
      </x:c>
      <x:c r="D194" s="33" t="n">
        <x:f>IF(NOT(ISNUMBER('ورودی ابزار'!D141)),"n.a.",'ورودی ابزار'!D141)</x:f>
        <x:v>0</x:v>
      </x:c>
      <x:c r="E194" s="33" t="n">
        <x:f>IF(NOT(ISNUMBER('ورودی ابزار'!E141)),"n.a.",'ورودی ابزار'!E141)</x:f>
        <x:v>0</x:v>
      </x:c>
      <x:c r="F194" s="34" t="n">
        <x:f>IF(NOT(ISNUMBER('ورودی ابزار'!C17)),"n.a.",'ورودی ابزار'!C17)</x:f>
        <x:v>197937</x:v>
      </x:c>
      <x:c r="G194" s="34" t="n">
        <x:f>IF(NOT(ISNUMBER('ورودی ابزار'!D17)),"n.a.",'ورودی ابزار'!D17)</x:f>
        <x:v>225722</x:v>
      </x:c>
      <x:c r="H194" s="34" t="n">
        <x:f>IF(COUNT(D194,F194)&lt;2,"n.a.",D194/100*F194)</x:f>
        <x:v>0</x:v>
      </x:c>
      <x:c r="I194" s="34" t="n">
        <x:f>IF(COUNT(E194,G194)&lt;2,"n.a.",E194/100*G194)</x:f>
        <x:v>0</x:v>
      </x:c>
      <x:c r="J194" s="34" t="n">
        <x:f>IF(OR(COUNT(H191,H192,H193,H194)&lt;4,SUM(H191,H192,H193,H194)&lt;=0),"n.a.",H194/SUM(H191,H192,H193,H194)*100)</x:f>
        <x:v>0</x:v>
      </x:c>
      <x:c r="K194" s="34" t="n">
        <x:f>IF(OR(COUNT(I191,I192,I193,I194)&lt;4,SUM(I191,I192,I193,I194)&lt;=0),"n.a.",I194/SUM(I191,I192,I193,I194)*100)</x:f>
        <x:v>0</x:v>
      </x:c>
      <x:c r="L194" s="3"/>
      <x:c r="M194" s="3"/>
    </x:row>
    <x:row r="195" ht="25" customHeight="1">
      <x:c r="A195" s="2" t="str">
        <x:v>SPH</x:v>
      </x:c>
      <x:c r="B195" s="3" t="str">
        <x:v>1404-07</x:v>
      </x:c>
      <x:c r="C195" s="3" t="str">
        <x:v>POS</x:v>
      </x:c>
      <x:c r="D195" s="33" t="n">
        <x:f>IF(NOT(ISNUMBER('ورودی ابزار'!D142)),"n.a.",'ورودی ابزار'!D142)</x:f>
        <x:v>3.67</x:v>
      </x:c>
      <x:c r="E195" s="33" t="n">
        <x:f>IF(NOT(ISNUMBER('ورودی ابزار'!E142)),"n.a.",'ورودی ابزار'!E142)</x:f>
        <x:v>5.83</x:v>
      </x:c>
      <x:c r="F195" s="34" t="n">
        <x:f>IF(NOT(ISNUMBER('ورودی ابزار'!C14)),"n.a.",'ورودی ابزار'!C14)</x:f>
        <x:v>4195613469</x:v>
      </x:c>
      <x:c r="G195" s="34" t="n">
        <x:f>IF(NOT(ISNUMBER('ورودی ابزار'!D14)),"n.a.",'ورودی ابزار'!D14)</x:f>
        <x:v>16873122858</x:v>
      </x:c>
      <x:c r="H195" s="34" t="n">
        <x:f>IF(COUNT(D195,F195)&lt;2,"n.a.",D195/100*F195)</x:f>
        <x:v>153979014.3123</x:v>
      </x:c>
      <x:c r="I195" s="34" t="n">
        <x:f>IF(COUNT(E195,G195)&lt;2,"n.a.",E195/100*G195)</x:f>
        <x:v>983703062.6214</x:v>
      </x:c>
      <x:c r="J195" s="34" t="n">
        <x:f>IF(OR(COUNT(H195,H196,H197,H198)&lt;4,SUM(H195,H196,H197,H198)&lt;=0),"n.a.",H195/SUM(H195,H196,H197,H198)*100)</x:f>
        <x:v>96.74380397603991</x:v>
      </x:c>
      <x:c r="K195" s="34" t="n">
        <x:f>IF(OR(COUNT(I195,I196,I197,I198)&lt;4,SUM(I195,I196,I197,I198)&lt;=0),"n.a.",I195/SUM(I195,I196,I197,I198)*100)</x:f>
        <x:v>78.80485846443445</x:v>
      </x:c>
      <x:c r="L195" s="3"/>
      <x:c r="M195" s="3"/>
    </x:row>
    <x:row r="196" ht="25" customHeight="1">
      <x:c r="A196" s="2" t="str">
        <x:v>SPH</x:v>
      </x:c>
      <x:c r="B196" s="3" t="str">
        <x:v>1404-07</x:v>
      </x:c>
      <x:c r="C196" s="3" t="str">
        <x:v>IPG</x:v>
      </x:c>
      <x:c r="D196" s="33" t="n">
        <x:f>IF(NOT(ISNUMBER('ورودی ابزار'!D143)),"n.a.",'ورودی ابزار'!D143)</x:f>
        <x:v>1.63</x:v>
      </x:c>
      <x:c r="E196" s="33" t="n">
        <x:f>IF(NOT(ISNUMBER('ورودی ابزار'!E143)),"n.a.",'ورودی ابزار'!E143)</x:f>
        <x:v>4.74</x:v>
      </x:c>
      <x:c r="F196" s="34" t="n">
        <x:f>IF(NOT(ISNUMBER('ورودی ابزار'!C15)),"n.a.",'ورودی ابزار'!C15)</x:f>
        <x:v>317951818</x:v>
      </x:c>
      <x:c r="G196" s="34" t="n">
        <x:f>IF(NOT(ISNUMBER('ورودی ابزار'!D15)),"n.a.",'ورودی ابزار'!D15)</x:f>
        <x:v>5581732372</x:v>
      </x:c>
      <x:c r="H196" s="34" t="n">
        <x:f>IF(COUNT(D196,F196)&lt;2,"n.a.",D196/100*F196)</x:f>
        <x:v>5182614.6334</x:v>
      </x:c>
      <x:c r="I196" s="34" t="n">
        <x:f>IF(COUNT(E196,G196)&lt;2,"n.a.",E196/100*G196)</x:f>
        <x:v>264574114.43280002</x:v>
      </x:c>
      <x:c r="J196" s="34" t="n">
        <x:f>IF(OR(COUNT(H195,H196,H197,H198)&lt;4,SUM(H195,H196,H197,H198)&lt;=0),"n.a.",H196/SUM(H195,H196,H197,H198)*100)</x:f>
        <x:v>3.256196023960093</x:v>
      </x:c>
      <x:c r="K196" s="34" t="n">
        <x:f>IF(OR(COUNT(I195,I196,I197,I198)&lt;4,SUM(I195,I196,I197,I198)&lt;=0),"n.a.",I196/SUM(I195,I196,I197,I198)*100)</x:f>
        <x:v>21.195141535565565</x:v>
      </x:c>
      <x:c r="L196" s="3"/>
      <x:c r="M196" s="3"/>
    </x:row>
    <x:row r="197" ht="25" customHeight="1">
      <x:c r="A197" s="2" t="str">
        <x:v>SPH</x:v>
      </x:c>
      <x:c r="B197" s="3" t="str">
        <x:v>1404-07</x:v>
      </x:c>
      <x:c r="C197" s="3" t="str">
        <x:v>USSD</x:v>
      </x:c>
      <x:c r="D197" s="33" t="n">
        <x:f>IF(NOT(ISNUMBER('ورودی ابزار'!D144)),"n.a.",'ورودی ابزار'!D144)</x:f>
        <x:v>0</x:v>
      </x:c>
      <x:c r="E197" s="33" t="n">
        <x:f>IF(NOT(ISNUMBER('ورودی ابزار'!E144)),"n.a.",'ورودی ابزار'!E144)</x:f>
        <x:v>0</x:v>
      </x:c>
      <x:c r="F197" s="34" t="n">
        <x:f>IF(NOT(ISNUMBER('ورودی ابزار'!C16)),"n.a.",'ورودی ابزار'!C16)</x:f>
        <x:v>83770562</x:v>
      </x:c>
      <x:c r="G197" s="34" t="n">
        <x:f>IF(NOT(ISNUMBER('ورودی ابزار'!D16)),"n.a.",'ورودی ابزار'!D16)</x:f>
        <x:v>22798245</x:v>
      </x:c>
      <x:c r="H197" s="34" t="n">
        <x:f>IF(COUNT(D197,F197)&lt;2,"n.a.",D197/100*F197)</x:f>
        <x:v>0</x:v>
      </x:c>
      <x:c r="I197" s="34" t="n">
        <x:f>IF(COUNT(E197,G197)&lt;2,"n.a.",E197/100*G197)</x:f>
        <x:v>0</x:v>
      </x:c>
      <x:c r="J197" s="34" t="n">
        <x:f>IF(OR(COUNT(H195,H196,H197,H198)&lt;4,SUM(H195,H196,H197,H198)&lt;=0),"n.a.",H197/SUM(H195,H196,H197,H198)*100)</x:f>
        <x:v>0</x:v>
      </x:c>
      <x:c r="K197" s="34" t="n">
        <x:f>IF(OR(COUNT(I195,I196,I197,I198)&lt;4,SUM(I195,I196,I197,I198)&lt;=0),"n.a.",I197/SUM(I195,I196,I197,I198)*100)</x:f>
        <x:v>0</x:v>
      </x:c>
      <x:c r="L197" s="3"/>
      <x:c r="M197" s="3"/>
    </x:row>
    <x:row r="198" ht="25" customHeight="1">
      <x:c r="A198" s="2" t="str">
        <x:v>SPH</x:v>
      </x:c>
      <x:c r="B198" s="3" t="str">
        <x:v>1404-07</x:v>
      </x:c>
      <x:c r="C198" s="3" t="str">
        <x:v>MOBILE</x:v>
      </x:c>
      <x:c r="D198" s="33" t="n">
        <x:f>IF(NOT(ISNUMBER('ورودی ابزار'!D145)),"n.a.",'ورودی ابزار'!D145)</x:f>
        <x:v>0</x:v>
      </x:c>
      <x:c r="E198" s="33" t="n">
        <x:f>IF(NOT(ISNUMBER('ورودی ابزار'!E145)),"n.a.",'ورودی ابزار'!E145)</x:f>
        <x:v>0</x:v>
      </x:c>
      <x:c r="F198" s="34" t="n">
        <x:f>IF(NOT(ISNUMBER('ورودی ابزار'!C17)),"n.a.",'ورودی ابزار'!C17)</x:f>
        <x:v>197937</x:v>
      </x:c>
      <x:c r="G198" s="34" t="n">
        <x:f>IF(NOT(ISNUMBER('ورودی ابزار'!D17)),"n.a.",'ورودی ابزار'!D17)</x:f>
        <x:v>225722</x:v>
      </x:c>
      <x:c r="H198" s="34" t="n">
        <x:f>IF(COUNT(D198,F198)&lt;2,"n.a.",D198/100*F198)</x:f>
        <x:v>0</x:v>
      </x:c>
      <x:c r="I198" s="34" t="n">
        <x:f>IF(COUNT(E198,G198)&lt;2,"n.a.",E198/100*G198)</x:f>
        <x:v>0</x:v>
      </x:c>
      <x:c r="J198" s="34" t="n">
        <x:f>IF(OR(COUNT(H195,H196,H197,H198)&lt;4,SUM(H195,H196,H197,H198)&lt;=0),"n.a.",H198/SUM(H195,H196,H197,H198)*100)</x:f>
        <x:v>0</x:v>
      </x:c>
      <x:c r="K198" s="34" t="n">
        <x:f>IF(OR(COUNT(I195,I196,I197,I198)&lt;4,SUM(I195,I196,I197,I198)&lt;=0),"n.a.",I198/SUM(I195,I196,I197,I198)*100)</x:f>
        <x:v>0</x:v>
      </x:c>
      <x:c r="L198" s="3"/>
      <x:c r="M198" s="3"/>
    </x:row>
    <x:row r="199" ht="25" customHeight="1">
      <x:c r="A199" s="2" t="str">
        <x:v>NOV</x:v>
      </x:c>
      <x:c r="B199" s="3" t="str">
        <x:v>1404-07</x:v>
      </x:c>
      <x:c r="C199" s="3" t="str">
        <x:v>POS</x:v>
      </x:c>
      <x:c r="D199" s="33" t="n">
        <x:f>IF(NOT(ISNUMBER('ورودی ابزار'!D146)),"n.a.",'ورودی ابزار'!D146)</x:f>
        <x:v>10.88</x:v>
      </x:c>
      <x:c r="E199" s="33" t="n">
        <x:f>IF(NOT(ISNUMBER('ورودی ابزار'!E146)),"n.a.",'ورودی ابزار'!E146)</x:f>
        <x:v>10.46</x:v>
      </x:c>
      <x:c r="F199" s="34" t="n">
        <x:f>IF(NOT(ISNUMBER('ورودی ابزار'!C14)),"n.a.",'ورودی ابزار'!C14)</x:f>
        <x:v>4195613469</x:v>
      </x:c>
      <x:c r="G199" s="34" t="n">
        <x:f>IF(NOT(ISNUMBER('ورودی ابزار'!D14)),"n.a.",'ورودی ابزار'!D14)</x:f>
        <x:v>16873122858</x:v>
      </x:c>
      <x:c r="H199" s="34" t="n">
        <x:f>IF(COUNT(D199,F199)&lt;2,"n.a.",D199/100*F199)</x:f>
        <x:v>456482745.4272</x:v>
      </x:c>
      <x:c r="I199" s="34" t="n">
        <x:f>IF(COUNT(E199,G199)&lt;2,"n.a.",E199/100*G199)</x:f>
        <x:v>1764928650.9468002</x:v>
      </x:c>
      <x:c r="J199" s="34" t="n">
        <x:f>IF(OR(COUNT(H199,H200,H201,H202)&lt;4,SUM(H199,H200,H201,H202)&lt;=0),"n.a.",H199/SUM(H199,H200,H201,H202)*100)</x:f>
        <x:v>98.65997604141958</x:v>
      </x:c>
      <x:c r="K199" s="34" t="n">
        <x:f>IF(OR(COUNT(I199,I200,I201,I202)&lt;4,SUM(I199,I200,I201,I202)&lt;=0),"n.a.",I199/SUM(I199,I200,I201,I202)*100)</x:f>
        <x:v>97.08318113650715</x:v>
      </x:c>
      <x:c r="L199" s="3"/>
      <x:c r="M199" s="3"/>
    </x:row>
    <x:row r="200" ht="25" customHeight="1">
      <x:c r="A200" s="2" t="str">
        <x:v>NOV</x:v>
      </x:c>
      <x:c r="B200" s="3" t="str">
        <x:v>1404-07</x:v>
      </x:c>
      <x:c r="C200" s="3" t="str">
        <x:v>IPG</x:v>
      </x:c>
      <x:c r="D200" s="33" t="n">
        <x:f>IF(NOT(ISNUMBER('ورودی ابزار'!D147)),"n.a.",'ورودی ابزار'!D147)</x:f>
        <x:v>1.95</x:v>
      </x:c>
      <x:c r="E200" s="33" t="n">
        <x:f>IF(NOT(ISNUMBER('ورودی ابزار'!E147)),"n.a.",'ورودی ابزار'!E147)</x:f>
        <x:v>0.95</x:v>
      </x:c>
      <x:c r="F200" s="34" t="n">
        <x:f>IF(NOT(ISNUMBER('ورودی ابزار'!C15)),"n.a.",'ورودی ابزار'!C15)</x:f>
        <x:v>317951818</x:v>
      </x:c>
      <x:c r="G200" s="34" t="n">
        <x:f>IF(NOT(ISNUMBER('ورودی ابزار'!D15)),"n.a.",'ورودی ابزار'!D15)</x:f>
        <x:v>5581732372</x:v>
      </x:c>
      <x:c r="H200" s="34" t="n">
        <x:f>IF(COUNT(D200,F200)&lt;2,"n.a.",D200/100*F200)</x:f>
        <x:v>6200060.451</x:v>
      </x:c>
      <x:c r="I200" s="34" t="n">
        <x:f>IF(COUNT(E200,G200)&lt;2,"n.a.",E200/100*G200)</x:f>
        <x:v>53026457.534</x:v>
      </x:c>
      <x:c r="J200" s="34" t="n">
        <x:f>IF(OR(COUNT(H199,H200,H201,H202)&lt;4,SUM(H199,H200,H201,H202)&lt;=0),"n.a.",H200/SUM(H199,H200,H201,H202)*100)</x:f>
        <x:v>1.3400239585804168</x:v>
      </x:c>
      <x:c r="K200" s="34" t="n">
        <x:f>IF(OR(COUNT(I199,I200,I201,I202)&lt;4,SUM(I199,I200,I201,I202)&lt;=0),"n.a.",I200/SUM(I199,I200,I201,I202)*100)</x:f>
        <x:v>2.9168188634928565</x:v>
      </x:c>
      <x:c r="L200" s="3"/>
      <x:c r="M200" s="3"/>
    </x:row>
    <x:row r="201" ht="25" customHeight="1">
      <x:c r="A201" s="2" t="str">
        <x:v>NOV</x:v>
      </x:c>
      <x:c r="B201" s="3" t="str">
        <x:v>1404-07</x:v>
      </x:c>
      <x:c r="C201" s="3" t="str">
        <x:v>USSD</x:v>
      </x:c>
      <x:c r="D201" s="33" t="n">
        <x:f>IF(NOT(ISNUMBER('ورودی ابزار'!D148)),"n.a.",'ورودی ابزار'!D148)</x:f>
        <x:v>0</x:v>
      </x:c>
      <x:c r="E201" s="33" t="n">
        <x:f>IF(NOT(ISNUMBER('ورودی ابزار'!E148)),"n.a.",'ورودی ابزار'!E148)</x:f>
        <x:v>0</x:v>
      </x:c>
      <x:c r="F201" s="34" t="n">
        <x:f>IF(NOT(ISNUMBER('ورودی ابزار'!C16)),"n.a.",'ورودی ابزار'!C16)</x:f>
        <x:v>83770562</x:v>
      </x:c>
      <x:c r="G201" s="34" t="n">
        <x:f>IF(NOT(ISNUMBER('ورودی ابزار'!D16)),"n.a.",'ورودی ابزار'!D16)</x:f>
        <x:v>22798245</x:v>
      </x:c>
      <x:c r="H201" s="34" t="n">
        <x:f>IF(COUNT(D201,F201)&lt;2,"n.a.",D201/100*F201)</x:f>
        <x:v>0</x:v>
      </x:c>
      <x:c r="I201" s="34" t="n">
        <x:f>IF(COUNT(E201,G201)&lt;2,"n.a.",E201/100*G201)</x:f>
        <x:v>0</x:v>
      </x:c>
      <x:c r="J201" s="34" t="n">
        <x:f>IF(OR(COUNT(H199,H200,H201,H202)&lt;4,SUM(H199,H200,H201,H202)&lt;=0),"n.a.",H201/SUM(H199,H200,H201,H202)*100)</x:f>
        <x:v>0</x:v>
      </x:c>
      <x:c r="K201" s="34" t="n">
        <x:f>IF(OR(COUNT(I199,I200,I201,I202)&lt;4,SUM(I199,I200,I201,I202)&lt;=0),"n.a.",I201/SUM(I199,I200,I201,I202)*100)</x:f>
        <x:v>0</x:v>
      </x:c>
      <x:c r="L201" s="3"/>
      <x:c r="M201" s="3"/>
    </x:row>
    <x:row r="202" ht="25" customHeight="1">
      <x:c r="A202" s="2" t="str">
        <x:v>NOV</x:v>
      </x:c>
      <x:c r="B202" s="3" t="str">
        <x:v>1404-07</x:v>
      </x:c>
      <x:c r="C202" s="3" t="str">
        <x:v>MOBILE</x:v>
      </x:c>
      <x:c r="D202" s="33" t="n">
        <x:f>IF(NOT(ISNUMBER('ورودی ابزار'!D149)),"n.a.",'ورودی ابزار'!D149)</x:f>
        <x:v>0</x:v>
      </x:c>
      <x:c r="E202" s="33" t="n">
        <x:f>IF(NOT(ISNUMBER('ورودی ابزار'!E149)),"n.a.",'ورودی ابزار'!E149)</x:f>
        <x:v>0</x:v>
      </x:c>
      <x:c r="F202" s="34" t="n">
        <x:f>IF(NOT(ISNUMBER('ورودی ابزار'!C17)),"n.a.",'ورودی ابزار'!C17)</x:f>
        <x:v>197937</x:v>
      </x:c>
      <x:c r="G202" s="34" t="n">
        <x:f>IF(NOT(ISNUMBER('ورودی ابزار'!D17)),"n.a.",'ورودی ابزار'!D17)</x:f>
        <x:v>225722</x:v>
      </x:c>
      <x:c r="H202" s="34" t="n">
        <x:f>IF(COUNT(D202,F202)&lt;2,"n.a.",D202/100*F202)</x:f>
        <x:v>0</x:v>
      </x:c>
      <x:c r="I202" s="34" t="n">
        <x:f>IF(COUNT(E202,G202)&lt;2,"n.a.",E202/100*G202)</x:f>
        <x:v>0</x:v>
      </x:c>
      <x:c r="J202" s="34" t="n">
        <x:f>IF(OR(COUNT(H199,H200,H201,H202)&lt;4,SUM(H199,H200,H201,H202)&lt;=0),"n.a.",H202/SUM(H199,H200,H201,H202)*100)</x:f>
        <x:v>0</x:v>
      </x:c>
      <x:c r="K202" s="34" t="n">
        <x:f>IF(OR(COUNT(I199,I200,I201,I202)&lt;4,SUM(I199,I200,I201,I202)&lt;=0),"n.a.",I202/SUM(I199,I200,I201,I202)*100)</x:f>
        <x:v>0</x:v>
      </x:c>
      <x:c r="L202" s="3"/>
      <x:c r="M202" s="3"/>
    </x:row>
    <x:row r="203" ht="25" customHeight="1">
      <x:c r="A203" s="2" t="str">
        <x:v>RTP</x:v>
      </x:c>
      <x:c r="B203" s="3" t="str">
        <x:v>1404-07</x:v>
      </x:c>
      <x:c r="C203" s="3" t="str">
        <x:v>POS</x:v>
      </x:c>
      <x:c r="D203" s="33" t="n">
        <x:f>IF(NOT(ISNUMBER('ورودی ابزار'!D150)),"n.a.",'ورودی ابزار'!D150)</x:f>
        <x:v>12.16</x:v>
      </x:c>
      <x:c r="E203" s="33" t="n">
        <x:f>IF(NOT(ISNUMBER('ورودی ابزار'!E150)),"n.a.",'ورودی ابزار'!E150)</x:f>
        <x:v>10.29</x:v>
      </x:c>
      <x:c r="F203" s="34" t="n">
        <x:f>IF(NOT(ISNUMBER('ورودی ابزار'!C14)),"n.a.",'ورودی ابزار'!C14)</x:f>
        <x:v>4195613469</x:v>
      </x:c>
      <x:c r="G203" s="34" t="n">
        <x:f>IF(NOT(ISNUMBER('ورودی ابزار'!D14)),"n.a.",'ورودی ابزار'!D14)</x:f>
        <x:v>16873122858</x:v>
      </x:c>
      <x:c r="H203" s="34" t="n">
        <x:f>IF(COUNT(D203,F203)&lt;2,"n.a.",D203/100*F203)</x:f>
        <x:v>510186597.8304</x:v>
      </x:c>
      <x:c r="I203" s="34" t="n">
        <x:f>IF(COUNT(E203,G203)&lt;2,"n.a.",E203/100*G203)</x:f>
        <x:v>1736244342.0881999</x:v>
      </x:c>
      <x:c r="J203" s="34" t="n">
        <x:f>IF(OR(COUNT(H203,H204,H205,H206)&lt;4,SUM(H203,H204,H205,H206)&lt;=0),"n.a.",H203/SUM(H203,H204,H205,H206)*100)</x:f>
        <x:v>92.40872438938722</x:v>
      </x:c>
      <x:c r="K203" s="34" t="n">
        <x:f>IF(OR(COUNT(I203,I204,I205,I206)&lt;4,SUM(I203,I204,I205,I206)&lt;=0),"n.a.",I203/SUM(I203,I204,I205,I206)*100)</x:f>
        <x:v>79.44542942113011</x:v>
      </x:c>
      <x:c r="L203" s="3"/>
      <x:c r="M203" s="3"/>
    </x:row>
    <x:row r="204" ht="25" customHeight="1">
      <x:c r="A204" s="2" t="str">
        <x:v>RTP</x:v>
      </x:c>
      <x:c r="B204" s="3" t="str">
        <x:v>1404-07</x:v>
      </x:c>
      <x:c r="C204" s="3" t="str">
        <x:v>IPG</x:v>
      </x:c>
      <x:c r="D204" s="33" t="n">
        <x:f>IF(NOT(ISNUMBER('ورودی ابزار'!D151)),"n.a.",'ورودی ابزار'!D151)</x:f>
        <x:v>6.45</x:v>
      </x:c>
      <x:c r="E204" s="33" t="n">
        <x:f>IF(NOT(ISNUMBER('ورودی ابزار'!E151)),"n.a.",'ورودی ابزار'!E151)</x:f>
        <x:v>7.93</x:v>
      </x:c>
      <x:c r="F204" s="34" t="n">
        <x:f>IF(NOT(ISNUMBER('ورودی ابزار'!C15)),"n.a.",'ورودی ابزار'!C15)</x:f>
        <x:v>317951818</x:v>
      </x:c>
      <x:c r="G204" s="34" t="n">
        <x:f>IF(NOT(ISNUMBER('ورودی ابزار'!D15)),"n.a.",'ورودی ابزار'!D15)</x:f>
        <x:v>5581732372</x:v>
      </x:c>
      <x:c r="H204" s="34" t="n">
        <x:f>IF(COUNT(D204,F204)&lt;2,"n.a.",D204/100*F204)</x:f>
        <x:v>20507892.261</x:v>
      </x:c>
      <x:c r="I204" s="34" t="n">
        <x:f>IF(COUNT(E204,G204)&lt;2,"n.a.",E204/100*G204)</x:f>
        <x:v>442631377.09959996</x:v>
      </x:c>
      <x:c r="J204" s="34" t="n">
        <x:f>IF(OR(COUNT(H203,H204,H205,H206)&lt;4,SUM(H203,H204,H205,H206)&lt;=0),"n.a.",H204/SUM(H203,H204,H205,H206)*100)</x:f>
        <x:v>3.7145392917278905</x:v>
      </x:c>
      <x:c r="K204" s="34" t="n">
        <x:f>IF(OR(COUNT(I203,I204,I205,I206)&lt;4,SUM(I203,I204,I205,I206)&lt;=0),"n.a.",I204/SUM(I203,I204,I205,I206)*100)</x:f>
        <x:v>20.253508666096227</x:v>
      </x:c>
      <x:c r="L204" s="3"/>
      <x:c r="M204" s="3"/>
    </x:row>
    <x:row r="205" ht="25" customHeight="1">
      <x:c r="A205" s="2" t="str">
        <x:v>RTP</x:v>
      </x:c>
      <x:c r="B205" s="3" t="str">
        <x:v>1404-07</x:v>
      </x:c>
      <x:c r="C205" s="3" t="str">
        <x:v>USSD</x:v>
      </x:c>
      <x:c r="D205" s="33" t="n">
        <x:f>IF(NOT(ISNUMBER('ورودی ابزار'!D152)),"n.a.",'ورودی ابزار'!D152)</x:f>
        <x:v>25.55</x:v>
      </x:c>
      <x:c r="E205" s="33" t="n">
        <x:f>IF(NOT(ISNUMBER('ورودی ابزار'!E152)),"n.a.",'ورودی ابزار'!E152)</x:f>
        <x:v>28.86</x:v>
      </x:c>
      <x:c r="F205" s="34" t="n">
        <x:f>IF(NOT(ISNUMBER('ورودی ابزار'!C16)),"n.a.",'ورودی ابزار'!C16)</x:f>
        <x:v>83770562</x:v>
      </x:c>
      <x:c r="G205" s="34" t="n">
        <x:f>IF(NOT(ISNUMBER('ورودی ابزار'!D16)),"n.a.",'ورودی ابزار'!D16)</x:f>
        <x:v>22798245</x:v>
      </x:c>
      <x:c r="H205" s="34" t="n">
        <x:f>IF(COUNT(D205,F205)&lt;2,"n.a.",D205/100*F205)</x:f>
        <x:v>21403378.591000002</x:v>
      </x:c>
      <x:c r="I205" s="34" t="n">
        <x:f>IF(COUNT(E205,G205)&lt;2,"n.a.",E205/100*G205)</x:f>
        <x:v>6579573.506999999</x:v>
      </x:c>
      <x:c r="J205" s="34" t="n">
        <x:f>IF(OR(COUNT(H203,H204,H205,H206)&lt;4,SUM(H203,H204,H205,H206)&lt;=0),"n.a.",H205/SUM(H203,H204,H205,H206)*100)</x:f>
        <x:v>3.876736318884889</x:v>
      </x:c>
      <x:c r="K205" s="34" t="n">
        <x:f>IF(OR(COUNT(I203,I204,I205,I206)&lt;4,SUM(I203,I204,I205,I206)&lt;=0),"n.a.",I205/SUM(I203,I204,I205,I206)*100)</x:f>
        <x:v>0.3010619127736529</x:v>
      </x:c>
      <x:c r="L205" s="3"/>
      <x:c r="M205" s="3"/>
    </x:row>
    <x:row r="206" ht="25" customHeight="1">
      <x:c r="A206" s="2" t="str">
        <x:v>RTP</x:v>
      </x:c>
      <x:c r="B206" s="3" t="str">
        <x:v>1404-07</x:v>
      </x:c>
      <x:c r="C206" s="3" t="str">
        <x:v>MOBILE</x:v>
      </x:c>
      <x:c r="D206" s="33" t="n">
        <x:f>IF(NOT(ISNUMBER('ورودی ابزار'!D153)),"n.a.",'ورودی ابزار'!D153)</x:f>
        <x:v>0</x:v>
      </x:c>
      <x:c r="E206" s="33" t="n">
        <x:f>IF(NOT(ISNUMBER('ورودی ابزار'!E153)),"n.a.",'ورودی ابزار'!E153)</x:f>
        <x:v>0</x:v>
      </x:c>
      <x:c r="F206" s="34" t="n">
        <x:f>IF(NOT(ISNUMBER('ورودی ابزار'!C17)),"n.a.",'ورودی ابزار'!C17)</x:f>
        <x:v>197937</x:v>
      </x:c>
      <x:c r="G206" s="34" t="n">
        <x:f>IF(NOT(ISNUMBER('ورودی ابزار'!D17)),"n.a.",'ورودی ابزار'!D17)</x:f>
        <x:v>225722</x:v>
      </x:c>
      <x:c r="H206" s="34" t="n">
        <x:f>IF(COUNT(D206,F206)&lt;2,"n.a.",D206/100*F206)</x:f>
        <x:v>0</x:v>
      </x:c>
      <x:c r="I206" s="34" t="n">
        <x:f>IF(COUNT(E206,G206)&lt;2,"n.a.",E206/100*G206)</x:f>
        <x:v>0</x:v>
      </x:c>
      <x:c r="J206" s="34" t="n">
        <x:f>IF(OR(COUNT(H203,H204,H205,H206)&lt;4,SUM(H203,H204,H205,H206)&lt;=0),"n.a.",H206/SUM(H203,H204,H205,H206)*100)</x:f>
        <x:v>0</x:v>
      </x:c>
      <x:c r="K206" s="34" t="n">
        <x:f>IF(OR(COUNT(I203,I204,I205,I206)&lt;4,SUM(I203,I204,I205,I206)&lt;=0),"n.a.",I206/SUM(I203,I204,I205,I206)*100)</x:f>
        <x:v>0</x:v>
      </x:c>
      <x:c r="L206" s="3"/>
      <x:c r="M206" s="3"/>
    </x:row>
    <x:row r="207" ht="25" customHeight="1">
      <x:c r="A207" s="2" t="str">
        <x:v>ARV</x:v>
      </x:c>
      <x:c r="B207" s="3" t="str">
        <x:v>1404-07</x:v>
      </x:c>
      <x:c r="C207" s="3" t="str">
        <x:v>POS</x:v>
      </x:c>
      <x:c r="D207" s="33" t="n">
        <x:f>IF(NOT(ISNUMBER('ورودی ابزار'!D154)),"n.a.",'ورودی ابزار'!D154)</x:f>
        <x:v>8.84</x:v>
      </x:c>
      <x:c r="E207" s="33" t="n">
        <x:f>IF(NOT(ISNUMBER('ورودی ابزار'!E154)),"n.a.",'ورودی ابزار'!E154)</x:f>
        <x:v>1.32</x:v>
      </x:c>
      <x:c r="F207" s="34" t="n">
        <x:f>IF(NOT(ISNUMBER('ورودی ابزار'!C14)),"n.a.",'ورودی ابزار'!C14)</x:f>
        <x:v>4195613469</x:v>
      </x:c>
      <x:c r="G207" s="34" t="n">
        <x:f>IF(NOT(ISNUMBER('ورودی ابزار'!D14)),"n.a.",'ورودی ابزار'!D14)</x:f>
        <x:v>16873122858</x:v>
      </x:c>
      <x:c r="H207" s="34" t="n">
        <x:f>IF(COUNT(D207,F207)&lt;2,"n.a.",D207/100*F207)</x:f>
        <x:v>370892230.65959996</x:v>
      </x:c>
      <x:c r="I207" s="34" t="n">
        <x:f>IF(COUNT(E207,G207)&lt;2,"n.a.",E207/100*G207)</x:f>
        <x:v>222725221.7256</x:v>
      </x:c>
      <x:c r="J207" s="34" t="n">
        <x:f>IF(OR(COUNT(H207,H208,H209,H210)&lt;4,SUM(H207,H208,H209,H210)&lt;=0),"n.a.",H207/SUM(H207,H208,H209,H210)*100)</x:f>
        <x:v>99.96572127406364</x:v>
      </x:c>
      <x:c r="K207" s="34" t="n">
        <x:f>IF(OR(COUNT(I207,I208,I209,I210)&lt;4,SUM(I207,I208,I209,I210)&lt;=0),"n.a.",I207/SUM(I207,I208,I209,I210)*100)</x:f>
        <x:v>95.45482013480294</x:v>
      </x:c>
      <x:c r="L207" s="3"/>
      <x:c r="M207" s="3"/>
    </x:row>
    <x:row r="208" ht="25" customHeight="1">
      <x:c r="A208" s="2" t="str">
        <x:v>ARV</x:v>
      </x:c>
      <x:c r="B208" s="3" t="str">
        <x:v>1404-07</x:v>
      </x:c>
      <x:c r="C208" s="3" t="str">
        <x:v>IPG</x:v>
      </x:c>
      <x:c r="D208" s="33" t="n">
        <x:f>IF(NOT(ISNUMBER('ورودی ابزار'!D155)),"n.a.",'ورودی ابزار'!D155)</x:f>
        <x:v>0.04</x:v>
      </x:c>
      <x:c r="E208" s="33" t="n">
        <x:f>IF(NOT(ISNUMBER('ورودی ابزار'!E155)),"n.a.",'ورودی ابزار'!E155)</x:f>
        <x:v>0.19</x:v>
      </x:c>
      <x:c r="F208" s="34" t="n">
        <x:f>IF(NOT(ISNUMBER('ورودی ابزار'!C15)),"n.a.",'ورودی ابزار'!C15)</x:f>
        <x:v>317951818</x:v>
      </x:c>
      <x:c r="G208" s="34" t="n">
        <x:f>IF(NOT(ISNUMBER('ورودی ابزار'!D15)),"n.a.",'ورودی ابزار'!D15)</x:f>
        <x:v>5581732372</x:v>
      </x:c>
      <x:c r="H208" s="34" t="n">
        <x:f>IF(COUNT(D208,F208)&lt;2,"n.a.",D208/100*F208)</x:f>
        <x:v>127180.72720000001</x:v>
      </x:c>
      <x:c r="I208" s="34" t="n">
        <x:f>IF(COUNT(E208,G208)&lt;2,"n.a.",E208/100*G208)</x:f>
        <x:v>10605291.5068</x:v>
      </x:c>
      <x:c r="J208" s="34" t="n">
        <x:f>IF(OR(COUNT(H207,H208,H209,H210)&lt;4,SUM(H207,H208,H209,H210)&lt;=0),"n.a.",H208/SUM(H207,H208,H209,H210)*100)</x:f>
        <x:v>0.034278725936366154</x:v>
      </x:c>
      <x:c r="K208" s="34" t="n">
        <x:f>IF(OR(COUNT(I207,I208,I209,I210)&lt;4,SUM(I207,I208,I209,I210)&lt;=0),"n.a.",I208/SUM(I207,I208,I209,I210)*100)</x:f>
        <x:v>4.545179865197057</x:v>
      </x:c>
      <x:c r="L208" s="3"/>
      <x:c r="M208" s="3"/>
    </x:row>
    <x:row r="209" ht="25" customHeight="1">
      <x:c r="A209" s="2" t="str">
        <x:v>ARV</x:v>
      </x:c>
      <x:c r="B209" s="3" t="str">
        <x:v>1404-07</x:v>
      </x:c>
      <x:c r="C209" s="3" t="str">
        <x:v>USSD</x:v>
      </x:c>
      <x:c r="D209" s="33" t="n">
        <x:f>IF(NOT(ISNUMBER('ورودی ابزار'!D156)),"n.a.",'ورودی ابزار'!D156)</x:f>
        <x:v>0</x:v>
      </x:c>
      <x:c r="E209" s="33" t="n">
        <x:f>IF(NOT(ISNUMBER('ورودی ابزار'!E156)),"n.a.",'ورودی ابزار'!E156)</x:f>
        <x:v>0</x:v>
      </x:c>
      <x:c r="F209" s="34" t="n">
        <x:f>IF(NOT(ISNUMBER('ورودی ابزار'!C16)),"n.a.",'ورودی ابزار'!C16)</x:f>
        <x:v>83770562</x:v>
      </x:c>
      <x:c r="G209" s="34" t="n">
        <x:f>IF(NOT(ISNUMBER('ورودی ابزار'!D16)),"n.a.",'ورودی ابزار'!D16)</x:f>
        <x:v>22798245</x:v>
      </x:c>
      <x:c r="H209" s="34" t="n">
        <x:f>IF(COUNT(D209,F209)&lt;2,"n.a.",D209/100*F209)</x:f>
        <x:v>0</x:v>
      </x:c>
      <x:c r="I209" s="34" t="n">
        <x:f>IF(COUNT(E209,G209)&lt;2,"n.a.",E209/100*G209)</x:f>
        <x:v>0</x:v>
      </x:c>
      <x:c r="J209" s="34" t="n">
        <x:f>IF(OR(COUNT(H207,H208,H209,H210)&lt;4,SUM(H207,H208,H209,H210)&lt;=0),"n.a.",H209/SUM(H207,H208,H209,H210)*100)</x:f>
        <x:v>0</x:v>
      </x:c>
      <x:c r="K209" s="34" t="n">
        <x:f>IF(OR(COUNT(I207,I208,I209,I210)&lt;4,SUM(I207,I208,I209,I210)&lt;=0),"n.a.",I209/SUM(I207,I208,I209,I210)*100)</x:f>
        <x:v>0</x:v>
      </x:c>
      <x:c r="L209" s="3"/>
      <x:c r="M209" s="3"/>
    </x:row>
    <x:row r="210" ht="25" customHeight="1">
      <x:c r="A210" s="2" t="str">
        <x:v>ARV</x:v>
      </x:c>
      <x:c r="B210" s="3" t="str">
        <x:v>1404-07</x:v>
      </x:c>
      <x:c r="C210" s="3" t="str">
        <x:v>MOBILE</x:v>
      </x:c>
      <x:c r="D210" s="33" t="n">
        <x:f>IF(NOT(ISNUMBER('ورودی ابزار'!D157)),"n.a.",'ورودی ابزار'!D157)</x:f>
        <x:v>0</x:v>
      </x:c>
      <x:c r="E210" s="33" t="n">
        <x:f>IF(NOT(ISNUMBER('ورودی ابزار'!E157)),"n.a.",'ورودی ابزار'!E157)</x:f>
        <x:v>0</x:v>
      </x:c>
      <x:c r="F210" s="34" t="n">
        <x:f>IF(NOT(ISNUMBER('ورودی ابزار'!C17)),"n.a.",'ورودی ابزار'!C17)</x:f>
        <x:v>197937</x:v>
      </x:c>
      <x:c r="G210" s="34" t="n">
        <x:f>IF(NOT(ISNUMBER('ورودی ابزار'!D17)),"n.a.",'ورودی ابزار'!D17)</x:f>
        <x:v>225722</x:v>
      </x:c>
      <x:c r="H210" s="34" t="n">
        <x:f>IF(COUNT(D210,F210)&lt;2,"n.a.",D210/100*F210)</x:f>
        <x:v>0</x:v>
      </x:c>
      <x:c r="I210" s="34" t="n">
        <x:f>IF(COUNT(E210,G210)&lt;2,"n.a.",E210/100*G210)</x:f>
        <x:v>0</x:v>
      </x:c>
      <x:c r="J210" s="34" t="n">
        <x:f>IF(OR(COUNT(H207,H208,H209,H210)&lt;4,SUM(H207,H208,H209,H210)&lt;=0),"n.a.",H210/SUM(H207,H208,H209,H210)*100)</x:f>
        <x:v>0</x:v>
      </x:c>
      <x:c r="K210" s="34" t="n">
        <x:f>IF(OR(COUNT(I207,I208,I209,I210)&lt;4,SUM(I207,I208,I209,I210)&lt;=0),"n.a.",I210/SUM(I207,I208,I209,I210)*100)</x:f>
        <x:v>0</x:v>
      </x:c>
      <x:c r="L210" s="3"/>
      <x:c r="M210" s="3"/>
    </x:row>
    <x:row r="211" ht="25" customHeight="1">
      <x:c r="A211" s="2" t="str">
        <x:v>FAN</x:v>
      </x:c>
      <x:c r="B211" s="3" t="str">
        <x:v>1404-07</x:v>
      </x:c>
      <x:c r="C211" s="3" t="str">
        <x:v>POS</x:v>
      </x:c>
      <x:c r="D211" s="33" t="n">
        <x:f>IF(NOT(ISNUMBER('ورودی ابزار'!D158)),"n.a.",'ورودی ابزار'!D158)</x:f>
        <x:v>1.97</x:v>
      </x:c>
      <x:c r="E211" s="33" t="n">
        <x:f>IF(NOT(ISNUMBER('ورودی ابزار'!E158)),"n.a.",'ورودی ابزار'!E158)</x:f>
        <x:v>2.12</x:v>
      </x:c>
      <x:c r="F211" s="34" t="n">
        <x:f>IF(NOT(ISNUMBER('ورودی ابزار'!C14)),"n.a.",'ورودی ابزار'!C14)</x:f>
        <x:v>4195613469</x:v>
      </x:c>
      <x:c r="G211" s="34" t="n">
        <x:f>IF(NOT(ISNUMBER('ورودی ابزار'!D14)),"n.a.",'ورودی ابزار'!D14)</x:f>
        <x:v>16873122858</x:v>
      </x:c>
      <x:c r="H211" s="34" t="n">
        <x:f>IF(COUNT(D211,F211)&lt;2,"n.a.",D211/100*F211)</x:f>
        <x:v>82653585.33929999</x:v>
      </x:c>
      <x:c r="I211" s="34" t="n">
        <x:f>IF(COUNT(E211,G211)&lt;2,"n.a.",E211/100*G211)</x:f>
        <x:v>357710204.5896</x:v>
      </x:c>
      <x:c r="J211" s="34" t="n">
        <x:f>IF(OR(COUNT(H211,H212,H213,H214)&lt;4,SUM(H211,H212,H213,H214)&lt;=0),"n.a.",H211/SUM(H211,H212,H213,H214)*100)</x:f>
        <x:v>99.65498248561644</x:v>
      </x:c>
      <x:c r="K211" s="34" t="n">
        <x:f>IF(OR(COUNT(I211,I212,I213,I214)&lt;4,SUM(I211,I212,I213,I214)&lt;=0),"n.a.",I211/SUM(I211,I212,I213,I214)*100)</x:f>
        <x:v>98.61508366819228</x:v>
      </x:c>
      <x:c r="L211" s="3"/>
      <x:c r="M211" s="3"/>
    </x:row>
    <x:row r="212" ht="25" customHeight="1">
      <x:c r="A212" s="2" t="str">
        <x:v>FAN</x:v>
      </x:c>
      <x:c r="B212" s="3" t="str">
        <x:v>1404-07</x:v>
      </x:c>
      <x:c r="C212" s="3" t="str">
        <x:v>IPG</x:v>
      </x:c>
      <x:c r="D212" s="33" t="n">
        <x:f>IF(NOT(ISNUMBER('ورودی ابزار'!D159)),"n.a.",'ورودی ابزار'!D159)</x:f>
        <x:v>0.09</x:v>
      </x:c>
      <x:c r="E212" s="33" t="n">
        <x:f>IF(NOT(ISNUMBER('ورودی ابزار'!E159)),"n.a.",'ورودی ابزار'!E159)</x:f>
        <x:v>0.09</x:v>
      </x:c>
      <x:c r="F212" s="34" t="n">
        <x:f>IF(NOT(ISNUMBER('ورودی ابزار'!C15)),"n.a.",'ورودی ابزار'!C15)</x:f>
        <x:v>317951818</x:v>
      </x:c>
      <x:c r="G212" s="34" t="n">
        <x:f>IF(NOT(ISNUMBER('ورودی ابزار'!D15)),"n.a.",'ورودی ابزار'!D15)</x:f>
        <x:v>5581732372</x:v>
      </x:c>
      <x:c r="H212" s="34" t="n">
        <x:f>IF(COUNT(D212,F212)&lt;2,"n.a.",D212/100*F212)</x:f>
        <x:v>286156.6362</x:v>
      </x:c>
      <x:c r="I212" s="34" t="n">
        <x:f>IF(COUNT(E212,G212)&lt;2,"n.a.",E212/100*G212)</x:f>
        <x:v>5023559.1348</x:v>
      </x:c>
      <x:c r="J212" s="34" t="n">
        <x:f>IF(OR(COUNT(H211,H212,H213,H214)&lt;4,SUM(H211,H212,H213,H214)&lt;=0),"n.a.",H212/SUM(H211,H212,H213,H214)*100)</x:f>
        <x:v>0.3450175143835501</x:v>
      </x:c>
      <x:c r="K212" s="34" t="n">
        <x:f>IF(OR(COUNT(I211,I212,I213,I214)&lt;4,SUM(I211,I212,I213,I214)&lt;=0),"n.a.",I212/SUM(I211,I212,I213,I214)*100)</x:f>
        <x:v>1.3849163318077082</x:v>
      </x:c>
      <x:c r="L212" s="3"/>
      <x:c r="M212" s="3"/>
    </x:row>
    <x:row r="213" ht="25" customHeight="1">
      <x:c r="A213" s="2" t="str">
        <x:v>FAN</x:v>
      </x:c>
      <x:c r="B213" s="3" t="str">
        <x:v>1404-07</x:v>
      </x:c>
      <x:c r="C213" s="3" t="str">
        <x:v>USSD</x:v>
      </x:c>
      <x:c r="D213" s="33" t="n">
        <x:f>IF(NOT(ISNUMBER('ورودی ابزار'!D160)),"n.a.",'ورودی ابزار'!D160)</x:f>
        <x:v>0</x:v>
      </x:c>
      <x:c r="E213" s="33" t="n">
        <x:f>IF(NOT(ISNUMBER('ورودی ابزار'!E160)),"n.a.",'ورودی ابزار'!E160)</x:f>
        <x:v>0</x:v>
      </x:c>
      <x:c r="F213" s="34" t="n">
        <x:f>IF(NOT(ISNUMBER('ورودی ابزار'!C16)),"n.a.",'ورودی ابزار'!C16)</x:f>
        <x:v>83770562</x:v>
      </x:c>
      <x:c r="G213" s="34" t="n">
        <x:f>IF(NOT(ISNUMBER('ورودی ابزار'!D16)),"n.a.",'ورودی ابزار'!D16)</x:f>
        <x:v>22798245</x:v>
      </x:c>
      <x:c r="H213" s="34" t="n">
        <x:f>IF(COUNT(D213,F213)&lt;2,"n.a.",D213/100*F213)</x:f>
        <x:v>0</x:v>
      </x:c>
      <x:c r="I213" s="34" t="n">
        <x:f>IF(COUNT(E213,G213)&lt;2,"n.a.",E213/100*G213)</x:f>
        <x:v>0</x:v>
      </x:c>
      <x:c r="J213" s="34" t="n">
        <x:f>IF(OR(COUNT(H211,H212,H213,H214)&lt;4,SUM(H211,H212,H213,H214)&lt;=0),"n.a.",H213/SUM(H211,H212,H213,H214)*100)</x:f>
        <x:v>0</x:v>
      </x:c>
      <x:c r="K213" s="34" t="n">
        <x:f>IF(OR(COUNT(I211,I212,I213,I214)&lt;4,SUM(I211,I212,I213,I214)&lt;=0),"n.a.",I213/SUM(I211,I212,I213,I214)*100)</x:f>
        <x:v>0</x:v>
      </x:c>
      <x:c r="L213" s="3"/>
      <x:c r="M213" s="3"/>
    </x:row>
    <x:row r="214" ht="25" customHeight="1">
      <x:c r="A214" s="2" t="str">
        <x:v>FAN</x:v>
      </x:c>
      <x:c r="B214" s="3" t="str">
        <x:v>1404-07</x:v>
      </x:c>
      <x:c r="C214" s="3" t="str">
        <x:v>MOBILE</x:v>
      </x:c>
      <x:c r="D214" s="33" t="n">
        <x:f>IF(NOT(ISNUMBER('ورودی ابزار'!D161)),"n.a.",'ورودی ابزار'!D161)</x:f>
        <x:v>0</x:v>
      </x:c>
      <x:c r="E214" s="33" t="n">
        <x:f>IF(NOT(ISNUMBER('ورودی ابزار'!E161)),"n.a.",'ورودی ابزار'!E161)</x:f>
        <x:v>0</x:v>
      </x:c>
      <x:c r="F214" s="34" t="n">
        <x:f>IF(NOT(ISNUMBER('ورودی ابزار'!C17)),"n.a.",'ورودی ابزار'!C17)</x:f>
        <x:v>197937</x:v>
      </x:c>
      <x:c r="G214" s="34" t="n">
        <x:f>IF(NOT(ISNUMBER('ورودی ابزار'!D17)),"n.a.",'ورودی ابزار'!D17)</x:f>
        <x:v>225722</x:v>
      </x:c>
      <x:c r="H214" s="34" t="n">
        <x:f>IF(COUNT(D214,F214)&lt;2,"n.a.",D214/100*F214)</x:f>
        <x:v>0</x:v>
      </x:c>
      <x:c r="I214" s="34" t="n">
        <x:f>IF(COUNT(E214,G214)&lt;2,"n.a.",E214/100*G214)</x:f>
        <x:v>0</x:v>
      </x:c>
      <x:c r="J214" s="34" t="n">
        <x:f>IF(OR(COUNT(H211,H212,H213,H214)&lt;4,SUM(H211,H212,H213,H214)&lt;=0),"n.a.",H214/SUM(H211,H212,H213,H214)*100)</x:f>
        <x:v>0</x:v>
      </x:c>
      <x:c r="K214" s="34" t="n">
        <x:f>IF(OR(COUNT(I211,I212,I213,I214)&lt;4,SUM(I211,I212,I213,I214)&lt;=0),"n.a.",I214/SUM(I211,I212,I213,I214)*100)</x:f>
        <x:v>0</x:v>
      </x:c>
      <x:c r="L214" s="3"/>
      <x:c r="M214" s="3"/>
    </x:row>
    <x:row r="215" ht="25" customHeight="1">
      <x:c r="A215" s="2" t="str">
        <x:v>KISH</x:v>
      </x:c>
      <x:c r="B215" s="3" t="str">
        <x:v>1404-07</x:v>
      </x:c>
      <x:c r="C215" s="3" t="str">
        <x:v>POS</x:v>
      </x:c>
      <x:c r="D215" s="33" t="n">
        <x:f>IF(NOT(ISNUMBER('ورودی ابزار'!D162)),"n.a.",'ورودی ابزار'!D162)</x:f>
        <x:v>5.39</x:v>
      </x:c>
      <x:c r="E215" s="33" t="n">
        <x:f>IF(NOT(ISNUMBER('ورودی ابزار'!E162)),"n.a.",'ورودی ابزار'!E162)</x:f>
        <x:v>7.55</x:v>
      </x:c>
      <x:c r="F215" s="34" t="n">
        <x:f>IF(NOT(ISNUMBER('ورودی ابزار'!C14)),"n.a.",'ورودی ابزار'!C14)</x:f>
        <x:v>4195613469</x:v>
      </x:c>
      <x:c r="G215" s="34" t="n">
        <x:f>IF(NOT(ISNUMBER('ورودی ابزار'!D14)),"n.a.",'ورودی ابزار'!D14)</x:f>
        <x:v>16873122858</x:v>
      </x:c>
      <x:c r="H215" s="34" t="n">
        <x:f>IF(COUNT(D215,F215)&lt;2,"n.a.",D215/100*F215)</x:f>
        <x:v>226143565.9791</x:v>
      </x:c>
      <x:c r="I215" s="34" t="n">
        <x:f>IF(COUNT(E215,G215)&lt;2,"n.a.",E215/100*G215)</x:f>
        <x:v>1273920775.779</x:v>
      </x:c>
      <x:c r="J215" s="34" t="n">
        <x:f>IF(OR(COUNT(H215,H216,H217,H218)&lt;4,SUM(H215,H216,H217,H218)&lt;=0),"n.a.",H215/SUM(H215,H216,H217,H218)*100)</x:f>
        <x:v>98.00206973163964</x:v>
      </x:c>
      <x:c r="K215" s="34" t="n">
        <x:f>IF(OR(COUNT(I215,I216,I217,I218)&lt;4,SUM(I215,I216,I217,I218)&lt;=0),"n.a.",I215/SUM(I215,I216,I217,I218)*100)</x:f>
        <x:v>86.24496436537092</x:v>
      </x:c>
      <x:c r="L215" s="3"/>
      <x:c r="M215" s="3"/>
    </x:row>
    <x:row r="216" ht="25" customHeight="1">
      <x:c r="A216" s="2" t="str">
        <x:v>KISH</x:v>
      </x:c>
      <x:c r="B216" s="3" t="str">
        <x:v>1404-07</x:v>
      </x:c>
      <x:c r="C216" s="3" t="str">
        <x:v>IPG</x:v>
      </x:c>
      <x:c r="D216" s="33" t="n">
        <x:f>IF(NOT(ISNUMBER('ورودی ابزار'!D163)),"n.a.",'ورودی ابزار'!D163)</x:f>
        <x:v>1.45</x:v>
      </x:c>
      <x:c r="E216" s="33" t="n">
        <x:f>IF(NOT(ISNUMBER('ورودی ابزار'!E163)),"n.a.",'ورودی ابزار'!E163)</x:f>
        <x:v>3.64</x:v>
      </x:c>
      <x:c r="F216" s="34" t="n">
        <x:f>IF(NOT(ISNUMBER('ورودی ابزار'!C15)),"n.a.",'ورودی ابزار'!C15)</x:f>
        <x:v>317951818</x:v>
      </x:c>
      <x:c r="G216" s="34" t="n">
        <x:f>IF(NOT(ISNUMBER('ورودی ابزار'!D15)),"n.a.",'ورودی ابزار'!D15)</x:f>
        <x:v>5581732372</x:v>
      </x:c>
      <x:c r="H216" s="34" t="n">
        <x:f>IF(COUNT(D216,F216)&lt;2,"n.a.",D216/100*F216)</x:f>
        <x:v>4610301.361</x:v>
      </x:c>
      <x:c r="I216" s="34" t="n">
        <x:f>IF(COUNT(E216,G216)&lt;2,"n.a.",E216/100*G216)</x:f>
        <x:v>203175058.34080002</x:v>
      </x:c>
      <x:c r="J216" s="34" t="n">
        <x:f>IF(OR(COUNT(H215,H216,H217,H218)&lt;4,SUM(H215,H216,H217,H218)&lt;=0),"n.a.",H216/SUM(H215,H216,H217,H218)*100)</x:f>
        <x:v>1.9979302683603732</x:v>
      </x:c>
      <x:c r="K216" s="34" t="n">
        <x:f>IF(OR(COUNT(I215,I216,I217,I218)&lt;4,SUM(I215,I216,I217,I218)&lt;=0),"n.a.",I216/SUM(I215,I216,I217,I218)*100)</x:f>
        <x:v>13.75503563462907</x:v>
      </x:c>
      <x:c r="L216" s="3"/>
      <x:c r="M216" s="3"/>
    </x:row>
    <x:row r="217" ht="25" customHeight="1">
      <x:c r="A217" s="2" t="str">
        <x:v>KISH</x:v>
      </x:c>
      <x:c r="B217" s="3" t="str">
        <x:v>1404-07</x:v>
      </x:c>
      <x:c r="C217" s="3" t="str">
        <x:v>USSD</x:v>
      </x:c>
      <x:c r="D217" s="33" t="n">
        <x:f>IF(NOT(ISNUMBER('ورودی ابزار'!D164)),"n.a.",'ورودی ابزار'!D164)</x:f>
        <x:v>0</x:v>
      </x:c>
      <x:c r="E217" s="33" t="n">
        <x:f>IF(NOT(ISNUMBER('ورودی ابزار'!E164)),"n.a.",'ورودی ابزار'!E164)</x:f>
        <x:v>0</x:v>
      </x:c>
      <x:c r="F217" s="34" t="n">
        <x:f>IF(NOT(ISNUMBER('ورودی ابزار'!C16)),"n.a.",'ورودی ابزار'!C16)</x:f>
        <x:v>83770562</x:v>
      </x:c>
      <x:c r="G217" s="34" t="n">
        <x:f>IF(NOT(ISNUMBER('ورودی ابزار'!D16)),"n.a.",'ورودی ابزار'!D16)</x:f>
        <x:v>22798245</x:v>
      </x:c>
      <x:c r="H217" s="34" t="n">
        <x:f>IF(COUNT(D217,F217)&lt;2,"n.a.",D217/100*F217)</x:f>
        <x:v>0</x:v>
      </x:c>
      <x:c r="I217" s="34" t="n">
        <x:f>IF(COUNT(E217,G217)&lt;2,"n.a.",E217/100*G217)</x:f>
        <x:v>0</x:v>
      </x:c>
      <x:c r="J217" s="34" t="n">
        <x:f>IF(OR(COUNT(H215,H216,H217,H218)&lt;4,SUM(H215,H216,H217,H218)&lt;=0),"n.a.",H217/SUM(H215,H216,H217,H218)*100)</x:f>
        <x:v>0</x:v>
      </x:c>
      <x:c r="K217" s="34" t="n">
        <x:f>IF(OR(COUNT(I215,I216,I217,I218)&lt;4,SUM(I215,I216,I217,I218)&lt;=0),"n.a.",I217/SUM(I215,I216,I217,I218)*100)</x:f>
        <x:v>0</x:v>
      </x:c>
      <x:c r="L217" s="3"/>
      <x:c r="M217" s="3"/>
    </x:row>
    <x:row r="218" ht="25" customHeight="1">
      <x:c r="A218" s="2" t="str">
        <x:v>KISH</x:v>
      </x:c>
      <x:c r="B218" s="3" t="str">
        <x:v>1404-07</x:v>
      </x:c>
      <x:c r="C218" s="3" t="str">
        <x:v>MOBILE</x:v>
      </x:c>
      <x:c r="D218" s="33" t="n">
        <x:f>IF(NOT(ISNUMBER('ورودی ابزار'!D165)),"n.a.",'ورودی ابزار'!D165)</x:f>
        <x:v>0</x:v>
      </x:c>
      <x:c r="E218" s="33" t="n">
        <x:f>IF(NOT(ISNUMBER('ورودی ابزار'!E165)),"n.a.",'ورودی ابزار'!E165)</x:f>
        <x:v>0</x:v>
      </x:c>
      <x:c r="F218" s="34" t="n">
        <x:f>IF(NOT(ISNUMBER('ورودی ابزار'!C17)),"n.a.",'ورودی ابزار'!C17)</x:f>
        <x:v>197937</x:v>
      </x:c>
      <x:c r="G218" s="34" t="n">
        <x:f>IF(NOT(ISNUMBER('ورودی ابزار'!D17)),"n.a.",'ورودی ابزار'!D17)</x:f>
        <x:v>225722</x:v>
      </x:c>
      <x:c r="H218" s="34" t="n">
        <x:f>IF(COUNT(D218,F218)&lt;2,"n.a.",D218/100*F218)</x:f>
        <x:v>0</x:v>
      </x:c>
      <x:c r="I218" s="34" t="n">
        <x:f>IF(COUNT(E218,G218)&lt;2,"n.a.",E218/100*G218)</x:f>
        <x:v>0</x:v>
      </x:c>
      <x:c r="J218" s="34" t="n">
        <x:f>IF(OR(COUNT(H215,H216,H217,H218)&lt;4,SUM(H215,H216,H217,H218)&lt;=0),"n.a.",H218/SUM(H215,H216,H217,H218)*100)</x:f>
        <x:v>0</x:v>
      </x:c>
      <x:c r="K218" s="34" t="n">
        <x:f>IF(OR(COUNT(I215,I216,I217,I218)&lt;4,SUM(I215,I216,I217,I218)&lt;=0),"n.a.",I218/SUM(I215,I216,I217,I218)*100)</x:f>
        <x:v>0</x:v>
      </x:c>
      <x:c r="L218" s="3"/>
      <x:c r="M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  <x:c r="J219" s="3"/>
      <x:c r="K219" s="3"/>
      <x:c r="L219" s="3"/>
      <x:c r="M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  <x:c r="J220" s="3"/>
      <x:c r="K220" s="3"/>
      <x:c r="L220" s="3"/>
      <x:c r="M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  <x:c r="J221" s="3"/>
      <x:c r="K221" s="3"/>
      <x:c r="L221" s="3"/>
      <x:c r="M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  <x:c r="J222" s="3"/>
      <x:c r="K222" s="3"/>
      <x:c r="L222" s="3"/>
      <x:c r="M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  <x:c r="J223" s="3"/>
      <x:c r="K223" s="3"/>
      <x:c r="L223" s="3"/>
      <x:c r="M223" s="3"/>
    </x:row>
    <x:row r="224" ht="34" customHeight="1">
      <x:c r="A224" s="12" t="str">
        <x:v>شرکت</x:v>
      </x:c>
      <x:c r="B224" s="12" t="str">
        <x:v>شاخص</x:v>
      </x:c>
      <x:c r="C224" s="12" t="str">
        <x:v>ابزار/خدمت</x:v>
      </x:c>
      <x:c r="D224" s="12" t="str">
        <x:v>مقایسه</x:v>
      </x:c>
      <x:c r="E224" s="12" t="str">
        <x:v>مقدار مهر</x:v>
      </x:c>
      <x:c r="F224" s="12" t="str">
        <x:v>مقدار مبنا</x:v>
      </x:c>
      <x:c r="G224" s="12" t="str">
        <x:v>تغییر قابل مقایسه</x:v>
      </x:c>
      <x:c r="H224" s="12" t="str">
        <x:v>اختلاف حسابی خام</x:v>
      </x:c>
      <x:c r="I224" s="12" t="str">
        <x:v>وضعیت</x:v>
      </x:c>
      <x:c r="J224" s="12" t="str">
        <x:v>واحد تغییر</x:v>
      </x:c>
      <x:c r="K224" s="3"/>
      <x:c r="L224" s="3"/>
      <x:c r="M224" s="3"/>
    </x:row>
    <x:row r="225" ht="42" customHeight="1">
      <x:c r="A225" s="2" t="str">
        <x:v>آسان پرداخت پرشین</x:v>
      </x:c>
      <x:c r="B225" s="17" t="str">
        <x:v>نسبت خطای پذیرندگی</x:v>
      </x:c>
      <x:c r="C225" s="3" t="str">
        <x:v>همه</x:v>
      </x:c>
      <x:c r="D225" s="3" t="str">
        <x:v>ماهانه</x:v>
      </x:c>
      <x:c r="E225" s="39" t="n">
        <x:f>IF(NOT(ISNUMBER('ورودی ابزار'!E170)),"n.a.",'ورودی ابزار'!E170)</x:f>
        <x:v>0.108</x:v>
      </x:c>
      <x:c r="F225" s="39" t="n">
        <x:f>IF(NOT(ISNUMBER('ورودی ابزار'!E452)),"n.a.",'ورودی ابزار'!E452)</x:f>
        <x:v>0.087</x:v>
      </x:c>
      <x:c r="G225" s="39" t="n">
        <x:f>IF(OR(I225&lt;&gt;"قابل مقایسه",COUNT(E225:F225)&lt;2),"n.a.",E225-F225)</x:f>
        <x:v>0.021000000000000005</x:v>
      </x:c>
      <x:c r="H225" s="39" t="n">
        <x:f>IF(COUNT(E225:F225)&lt;2,"n.a.",E225-F225)</x:f>
        <x:v>0.021000000000000005</x:v>
      </x:c>
      <x:c r="I225" s="3" t="str">
        <x:v>قابل مقایسه</x:v>
      </x:c>
      <x:c r="J225" s="3" t="str">
        <x:v>واحد درصد</x:v>
      </x:c>
      <x:c r="K225" s="3"/>
      <x:c r="L225" s="3"/>
      <x:c r="M225" s="3"/>
    </x:row>
    <x:row r="226" ht="42" customHeight="1">
      <x:c r="A226" s="2" t="str">
        <x:v>آسان پرداخت پرشین</x:v>
      </x:c>
      <x:c r="B226" s="17" t="str">
        <x:v>نسبت خطای پذیرندگی</x:v>
      </x:c>
      <x:c r="C226" s="3" t="str">
        <x:v>همه</x:v>
      </x:c>
      <x:c r="D226" s="3" t="str">
        <x:v>سالانه</x:v>
      </x:c>
      <x:c r="E226" s="39" t="n">
        <x:f>IF(NOT(ISNUMBER('ورودی ابزار'!E170)),"n.a.",'ورودی ابزار'!E170)</x:f>
        <x:v>0.108</x:v>
      </x:c>
      <x:c r="F226" s="39" t="n">
        <x:f>IF(NOT(ISNUMBER('ورودی ابزار'!E734)),"n.a.",'ورودی ابزار'!E734)</x:f>
        <x:v>0.08</x:v>
      </x:c>
      <x:c r="G226" s="39" t="n">
        <x:f>IF(OR(I226&lt;&gt;"قابل مقایسه",COUNT(E226:F226)&lt;2),"n.a.",E226-F226)</x:f>
        <x:v>0.027999999999999997</x:v>
      </x:c>
      <x:c r="H226" s="39" t="n">
        <x:f>IF(COUNT(E226:F226)&lt;2,"n.a.",E226-F226)</x:f>
        <x:v>0.027999999999999997</x:v>
      </x:c>
      <x:c r="I226" s="3" t="str">
        <x:v>قابل مقایسه</x:v>
      </x:c>
      <x:c r="J226" s="3" t="str">
        <x:v>واحد درصد</x:v>
      </x:c>
      <x:c r="K226" s="3"/>
      <x:c r="L226" s="3"/>
      <x:c r="M226" s="3"/>
    </x:row>
    <x:row r="227" ht="42" customHeight="1">
      <x:c r="A227" s="2" t="str">
        <x:v>الکترونیک کارت دماوند</x:v>
      </x:c>
      <x:c r="B227" s="17" t="str">
        <x:v>نسبت خطای پذیرندگی</x:v>
      </x:c>
      <x:c r="C227" s="3" t="str">
        <x:v>همه</x:v>
      </x:c>
      <x:c r="D227" s="3" t="str">
        <x:v>ماهانه</x:v>
      </x:c>
      <x:c r="E227" s="39" t="n">
        <x:f>IF(NOT(ISNUMBER('ورودی ابزار'!E171)),"n.a.",'ورودی ابزار'!E171)</x:f>
        <x:v>0.878</x:v>
      </x:c>
      <x:c r="F227" s="39" t="n">
        <x:f>IF(NOT(ISNUMBER('ورودی ابزار'!E453)),"n.a.",'ورودی ابزار'!E453)</x:f>
        <x:v>1.175</x:v>
      </x:c>
      <x:c r="G227" s="39" t="n">
        <x:f>IF(OR(I227&lt;&gt;"قابل مقایسه",COUNT(E227:F227)&lt;2),"n.a.",E227-F227)</x:f>
        <x:v>-0.29700000000000004</x:v>
      </x:c>
      <x:c r="H227" s="39" t="n">
        <x:f>IF(COUNT(E227:F227)&lt;2,"n.a.",E227-F227)</x:f>
        <x:v>-0.29700000000000004</x:v>
      </x:c>
      <x:c r="I227" s="3" t="str">
        <x:v>قابل مقایسه</x:v>
      </x:c>
      <x:c r="J227" s="3" t="str">
        <x:v>واحد درصد</x:v>
      </x:c>
      <x:c r="K227" s="3"/>
      <x:c r="L227" s="3"/>
      <x:c r="M227" s="3"/>
    </x:row>
    <x:row r="228" ht="42" customHeight="1">
      <x:c r="A228" s="2" t="str">
        <x:v>الکترونیک کارت دماوند</x:v>
      </x:c>
      <x:c r="B228" s="17" t="str">
        <x:v>نسبت خطای پذیرندگی</x:v>
      </x:c>
      <x:c r="C228" s="3" t="str">
        <x:v>همه</x:v>
      </x:c>
      <x:c r="D228" s="3" t="str">
        <x:v>سالانه</x:v>
      </x:c>
      <x:c r="E228" s="39" t="n">
        <x:f>IF(NOT(ISNUMBER('ورودی ابزار'!E171)),"n.a.",'ورودی ابزار'!E171)</x:f>
        <x:v>0.878</x:v>
      </x:c>
      <x:c r="F228" s="39" t="n">
        <x:f>IF(NOT(ISNUMBER('ورودی ابزار'!E735)),"n.a.",'ورودی ابزار'!E735)</x:f>
        <x:v>0.098</x:v>
      </x:c>
      <x:c r="G228" s="39" t="n">
        <x:f>IF(OR(I228&lt;&gt;"قابل مقایسه",COUNT(E228:F228)&lt;2),"n.a.",E228-F228)</x:f>
        <x:v>0.78</x:v>
      </x:c>
      <x:c r="H228" s="39" t="n">
        <x:f>IF(COUNT(E228:F228)&lt;2,"n.a.",E228-F228)</x:f>
        <x:v>0.78</x:v>
      </x:c>
      <x:c r="I228" s="3" t="str">
        <x:v>قابل مقایسه</x:v>
      </x:c>
      <x:c r="J228" s="3" t="str">
        <x:v>واحد درصد</x:v>
      </x:c>
      <x:c r="K228" s="3"/>
      <x:c r="L228" s="3"/>
      <x:c r="M228" s="3"/>
    </x:row>
    <x:row r="229" ht="42" customHeight="1">
      <x:c r="A229" s="2" t="str">
        <x:v>به پرداخت ملت</x:v>
      </x:c>
      <x:c r="B229" s="17" t="str">
        <x:v>نسبت خطای پذیرندگی</x:v>
      </x:c>
      <x:c r="C229" s="3" t="str">
        <x:v>همه</x:v>
      </x:c>
      <x:c r="D229" s="3" t="str">
        <x:v>ماهانه</x:v>
      </x:c>
      <x:c r="E229" s="39" t="n">
        <x:f>IF(NOT(ISNUMBER('ورودی ابزار'!E172)),"n.a.",'ورودی ابزار'!E172)</x:f>
        <x:v>0.516</x:v>
      </x:c>
      <x:c r="F229" s="39" t="n">
        <x:f>IF(NOT(ISNUMBER('ورودی ابزار'!E454)),"n.a.",'ورودی ابزار'!E454)</x:f>
        <x:v>0.428</x:v>
      </x:c>
      <x:c r="G229" s="39" t="n">
        <x:f>IF(OR(I229&lt;&gt;"قابل مقایسه",COUNT(E229:F229)&lt;2),"n.a.",E229-F229)</x:f>
        <x:v>0.08800000000000002</x:v>
      </x:c>
      <x:c r="H229" s="39" t="n">
        <x:f>IF(COUNT(E229:F229)&lt;2,"n.a.",E229-F229)</x:f>
        <x:v>0.08800000000000002</x:v>
      </x:c>
      <x:c r="I229" s="3" t="str">
        <x:v>قابل مقایسه</x:v>
      </x:c>
      <x:c r="J229" s="3" t="str">
        <x:v>واحد درصد</x:v>
      </x:c>
      <x:c r="K229" s="3"/>
      <x:c r="L229" s="3"/>
      <x:c r="M229" s="3"/>
    </x:row>
    <x:row r="230" ht="42" customHeight="1">
      <x:c r="A230" s="2" t="str">
        <x:v>به پرداخت ملت</x:v>
      </x:c>
      <x:c r="B230" s="17" t="str">
        <x:v>نسبت خطای پذیرندگی</x:v>
      </x:c>
      <x:c r="C230" s="3" t="str">
        <x:v>همه</x:v>
      </x:c>
      <x:c r="D230" s="3" t="str">
        <x:v>سالانه</x:v>
      </x:c>
      <x:c r="E230" s="39" t="n">
        <x:f>IF(NOT(ISNUMBER('ورودی ابزار'!E172)),"n.a.",'ورودی ابزار'!E172)</x:f>
        <x:v>0.516</x:v>
      </x:c>
      <x:c r="F230" s="39" t="n">
        <x:f>IF(NOT(ISNUMBER('ورودی ابزار'!E736)),"n.a.",'ورودی ابزار'!E736)</x:f>
        <x:v>0.195</x:v>
      </x:c>
      <x:c r="G230" s="39" t="n">
        <x:f>IF(OR(I230&lt;&gt;"قابل مقایسه",COUNT(E230:F230)&lt;2),"n.a.",E230-F230)</x:f>
        <x:v>0.321</x:v>
      </x:c>
      <x:c r="H230" s="39" t="n">
        <x:f>IF(COUNT(E230:F230)&lt;2,"n.a.",E230-F230)</x:f>
        <x:v>0.321</x:v>
      </x:c>
      <x:c r="I230" s="3" t="str">
        <x:v>قابل مقایسه</x:v>
      </x:c>
      <x:c r="J230" s="3" t="str">
        <x:v>واحد درصد</x:v>
      </x:c>
      <x:c r="K230" s="3"/>
      <x:c r="L230" s="3"/>
      <x:c r="M230" s="3"/>
    </x:row>
    <x:row r="231" ht="42" customHeight="1">
      <x:c r="A231" s="2" t="str">
        <x:v>پرداخت الکترونیک سداد</x:v>
      </x:c>
      <x:c r="B231" s="17" t="str">
        <x:v>نسبت خطای پذیرندگی</x:v>
      </x:c>
      <x:c r="C231" s="3" t="str">
        <x:v>همه</x:v>
      </x:c>
      <x:c r="D231" s="3" t="str">
        <x:v>ماهانه</x:v>
      </x:c>
      <x:c r="E231" s="39" t="n">
        <x:f>IF(NOT(ISNUMBER('ورودی ابزار'!E173)),"n.a.",'ورودی ابزار'!E173)</x:f>
        <x:v>0.074</x:v>
      </x:c>
      <x:c r="F231" s="39" t="n">
        <x:f>IF(NOT(ISNUMBER('ورودی ابزار'!E455)),"n.a.",'ورودی ابزار'!E455)</x:f>
        <x:v>0.062</x:v>
      </x:c>
      <x:c r="G231" s="39" t="n">
        <x:f>IF(OR(I231&lt;&gt;"قابل مقایسه",COUNT(E231:F231)&lt;2),"n.a.",E231-F231)</x:f>
        <x:v>0.011999999999999997</x:v>
      </x:c>
      <x:c r="H231" s="39" t="n">
        <x:f>IF(COUNT(E231:F231)&lt;2,"n.a.",E231-F231)</x:f>
        <x:v>0.011999999999999997</x:v>
      </x:c>
      <x:c r="I231" s="3" t="str">
        <x:v>قابل مقایسه</x:v>
      </x:c>
      <x:c r="J231" s="3" t="str">
        <x:v>واحد درصد</x:v>
      </x:c>
      <x:c r="K231" s="3"/>
      <x:c r="L231" s="3"/>
      <x:c r="M231" s="3"/>
    </x:row>
    <x:row r="232" ht="42" customHeight="1">
      <x:c r="A232" s="2" t="str">
        <x:v>پرداخت الکترونیک سداد</x:v>
      </x:c>
      <x:c r="B232" s="17" t="str">
        <x:v>نسبت خطای پذیرندگی</x:v>
      </x:c>
      <x:c r="C232" s="3" t="str">
        <x:v>همه</x:v>
      </x:c>
      <x:c r="D232" s="3" t="str">
        <x:v>سالانه</x:v>
      </x:c>
      <x:c r="E232" s="39" t="n">
        <x:f>IF(NOT(ISNUMBER('ورودی ابزار'!E173)),"n.a.",'ورودی ابزار'!E173)</x:f>
        <x:v>0.074</x:v>
      </x:c>
      <x:c r="F232" s="39" t="n">
        <x:f>IF(NOT(ISNUMBER('ورودی ابزار'!E737)),"n.a.",'ورودی ابزار'!E737)</x:f>
        <x:v>0.097</x:v>
      </x:c>
      <x:c r="G232" s="39" t="n">
        <x:f>IF(OR(I232&lt;&gt;"قابل مقایسه",COUNT(E232:F232)&lt;2),"n.a.",E232-F232)</x:f>
        <x:v>-0.023000000000000007</x:v>
      </x:c>
      <x:c r="H232" s="39" t="n">
        <x:f>IF(COUNT(E232:F232)&lt;2,"n.a.",E232-F232)</x:f>
        <x:v>-0.023000000000000007</x:v>
      </x:c>
      <x:c r="I232" s="3" t="str">
        <x:v>قابل مقایسه</x:v>
      </x:c>
      <x:c r="J232" s="3" t="str">
        <x:v>واحد درصد</x:v>
      </x:c>
      <x:c r="K232" s="3"/>
      <x:c r="L232" s="3"/>
      <x:c r="M232" s="3"/>
    </x:row>
    <x:row r="233" ht="42" customHeight="1">
      <x:c r="A233" s="2" t="str">
        <x:v>پرداخت الکترونیک پاسارگاد</x:v>
      </x:c>
      <x:c r="B233" s="17" t="str">
        <x:v>نسبت خطای پذیرندگی</x:v>
      </x:c>
      <x:c r="C233" s="3" t="str">
        <x:v>همه</x:v>
      </x:c>
      <x:c r="D233" s="3" t="str">
        <x:v>ماهانه</x:v>
      </x:c>
      <x:c r="E233" s="39" t="n">
        <x:f>IF(NOT(ISNUMBER('ورودی ابزار'!E174)),"n.a.",'ورودی ابزار'!E174)</x:f>
        <x:v>0.06</x:v>
      </x:c>
      <x:c r="F233" s="39" t="n">
        <x:f>IF(NOT(ISNUMBER('ورودی ابزار'!E456)),"n.a.",'ورودی ابزار'!E456)</x:f>
        <x:v>0.081</x:v>
      </x:c>
      <x:c r="G233" s="39" t="n">
        <x:f>IF(OR(I233&lt;&gt;"قابل مقایسه",COUNT(E233:F233)&lt;2),"n.a.",E233-F233)</x:f>
        <x:v>-0.021000000000000005</x:v>
      </x:c>
      <x:c r="H233" s="39" t="n">
        <x:f>IF(COUNT(E233:F233)&lt;2,"n.a.",E233-F233)</x:f>
        <x:v>-0.021000000000000005</x:v>
      </x:c>
      <x:c r="I233" s="3" t="str">
        <x:v>قابل مقایسه</x:v>
      </x:c>
      <x:c r="J233" s="3" t="str">
        <x:v>واحد درصد</x:v>
      </x:c>
      <x:c r="K233" s="3"/>
      <x:c r="L233" s="3"/>
      <x:c r="M233" s="3"/>
    </x:row>
    <x:row r="234" ht="42" customHeight="1">
      <x:c r="A234" s="2" t="str">
        <x:v>پرداخت الکترونیک پاسارگاد</x:v>
      </x:c>
      <x:c r="B234" s="17" t="str">
        <x:v>نسبت خطای پذیرندگی</x:v>
      </x:c>
      <x:c r="C234" s="3" t="str">
        <x:v>همه</x:v>
      </x:c>
      <x:c r="D234" s="3" t="str">
        <x:v>سالانه</x:v>
      </x:c>
      <x:c r="E234" s="39" t="n">
        <x:f>IF(NOT(ISNUMBER('ورودی ابزار'!E174)),"n.a.",'ورودی ابزار'!E174)</x:f>
        <x:v>0.06</x:v>
      </x:c>
      <x:c r="F234" s="39" t="n">
        <x:f>IF(NOT(ISNUMBER('ورودی ابزار'!E738)),"n.a.",'ورودی ابزار'!E738)</x:f>
        <x:v>0.074</x:v>
      </x:c>
      <x:c r="G234" s="39" t="n">
        <x:f>IF(OR(I234&lt;&gt;"قابل مقایسه",COUNT(E234:F234)&lt;2),"n.a.",E234-F234)</x:f>
        <x:v>-0.013999999999999999</x:v>
      </x:c>
      <x:c r="H234" s="39" t="n">
        <x:f>IF(COUNT(E234:F234)&lt;2,"n.a.",E234-F234)</x:f>
        <x:v>-0.013999999999999999</x:v>
      </x:c>
      <x:c r="I234" s="3" t="str">
        <x:v>قابل مقایسه</x:v>
      </x:c>
      <x:c r="J234" s="3" t="str">
        <x:v>واحد درصد</x:v>
      </x:c>
      <x:c r="K234" s="3"/>
      <x:c r="L234" s="3"/>
      <x:c r="M234" s="3"/>
    </x:row>
    <x:row r="235" ht="42" customHeight="1">
      <x:c r="A235" s="2" t="str">
        <x:v>پرداخت الکترونیک سامان</x:v>
      </x:c>
      <x:c r="B235" s="17" t="str">
        <x:v>نسبت خطای پذیرندگی</x:v>
      </x:c>
      <x:c r="C235" s="3" t="str">
        <x:v>همه</x:v>
      </x:c>
      <x:c r="D235" s="3" t="str">
        <x:v>ماهانه</x:v>
      </x:c>
      <x:c r="E235" s="39" t="n">
        <x:f>IF(NOT(ISNUMBER('ورودی ابزار'!E175)),"n.a.",'ورودی ابزار'!E175)</x:f>
        <x:v>0.061</x:v>
      </x:c>
      <x:c r="F235" s="39" t="n">
        <x:f>IF(NOT(ISNUMBER('ورودی ابزار'!E457)),"n.a.",'ورودی ابزار'!E457)</x:f>
        <x:v>0.067</x:v>
      </x:c>
      <x:c r="G235" s="39" t="n">
        <x:f>IF(OR(I235&lt;&gt;"قابل مقایسه",COUNT(E235:F235)&lt;2),"n.a.",E235-F235)</x:f>
        <x:v>-0.006000000000000005</x:v>
      </x:c>
      <x:c r="H235" s="39" t="n">
        <x:f>IF(COUNT(E235:F235)&lt;2,"n.a.",E235-F235)</x:f>
        <x:v>-0.006000000000000005</x:v>
      </x:c>
      <x:c r="I235" s="3" t="str">
        <x:v>قابل مقایسه</x:v>
      </x:c>
      <x:c r="J235" s="3" t="str">
        <x:v>واحد درصد</x:v>
      </x:c>
      <x:c r="K235" s="3"/>
      <x:c r="L235" s="3"/>
      <x:c r="M235" s="3"/>
    </x:row>
    <x:row r="236" ht="42" customHeight="1">
      <x:c r="A236" s="2" t="str">
        <x:v>پرداخت الکترونیک سامان</x:v>
      </x:c>
      <x:c r="B236" s="17" t="str">
        <x:v>نسبت خطای پذیرندگی</x:v>
      </x:c>
      <x:c r="C236" s="3" t="str">
        <x:v>همه</x:v>
      </x:c>
      <x:c r="D236" s="3" t="str">
        <x:v>سالانه</x:v>
      </x:c>
      <x:c r="E236" s="39" t="n">
        <x:f>IF(NOT(ISNUMBER('ورودی ابزار'!E175)),"n.a.",'ورودی ابزار'!E175)</x:f>
        <x:v>0.061</x:v>
      </x:c>
      <x:c r="F236" s="39" t="n">
        <x:f>IF(NOT(ISNUMBER('ورودی ابزار'!E739)),"n.a.",'ورودی ابزار'!E739)</x:f>
        <x:v>0.062</x:v>
      </x:c>
      <x:c r="G236" s="39" t="n">
        <x:f>IF(OR(I236&lt;&gt;"قابل مقایسه",COUNT(E236:F236)&lt;2),"n.a.",E236-F236)</x:f>
        <x:v>-0.0010000000000000009</x:v>
      </x:c>
      <x:c r="H236" s="39" t="n">
        <x:f>IF(COUNT(E236:F236)&lt;2,"n.a.",E236-F236)</x:f>
        <x:v>-0.0010000000000000009</x:v>
      </x:c>
      <x:c r="I236" s="3" t="str">
        <x:v>قابل مقایسه</x:v>
      </x:c>
      <x:c r="J236" s="3" t="str">
        <x:v>واحد درصد</x:v>
      </x:c>
      <x:c r="K236" s="3"/>
      <x:c r="L236" s="3"/>
      <x:c r="M236" s="3"/>
    </x:row>
    <x:row r="237" ht="42" customHeight="1">
      <x:c r="A237" s="2" t="str">
        <x:v>پرداخت الکترونیک سپهر</x:v>
      </x:c>
      <x:c r="B237" s="17" t="str">
        <x:v>نسبت خطای پذیرندگی</x:v>
      </x:c>
      <x:c r="C237" s="3" t="str">
        <x:v>همه</x:v>
      </x:c>
      <x:c r="D237" s="3" t="str">
        <x:v>ماهانه</x:v>
      </x:c>
      <x:c r="E237" s="39" t="n">
        <x:f>IF(NOT(ISNUMBER('ورودی ابزار'!E176)),"n.a.",'ورودی ابزار'!E176)</x:f>
        <x:v>2.497</x:v>
      </x:c>
      <x:c r="F237" s="39" t="n">
        <x:f>IF(NOT(ISNUMBER('ورودی ابزار'!E458)),"n.a.",'ورودی ابزار'!E458)</x:f>
        <x:v>0.381</x:v>
      </x:c>
      <x:c r="G237" s="39" t="n">
        <x:f>IF(OR(I237&lt;&gt;"قابل مقایسه",COUNT(E237:F237)&lt;2),"n.a.",E237-F237)</x:f>
        <x:v>2.1159999999999997</x:v>
      </x:c>
      <x:c r="H237" s="39" t="n">
        <x:f>IF(COUNT(E237:F237)&lt;2,"n.a.",E237-F237)</x:f>
        <x:v>2.1159999999999997</x:v>
      </x:c>
      <x:c r="I237" s="3" t="str">
        <x:v>قابل مقایسه</x:v>
      </x:c>
      <x:c r="J237" s="3" t="str">
        <x:v>واحد درصد</x:v>
      </x:c>
      <x:c r="K237" s="3"/>
      <x:c r="L237" s="3"/>
      <x:c r="M237" s="3"/>
    </x:row>
    <x:row r="238" ht="42" customHeight="1">
      <x:c r="A238" s="2" t="str">
        <x:v>پرداخت الکترونیک سپهر</x:v>
      </x:c>
      <x:c r="B238" s="17" t="str">
        <x:v>نسبت خطای پذیرندگی</x:v>
      </x:c>
      <x:c r="C238" s="3" t="str">
        <x:v>همه</x:v>
      </x:c>
      <x:c r="D238" s="3" t="str">
        <x:v>سالانه</x:v>
      </x:c>
      <x:c r="E238" s="39" t="n">
        <x:f>IF(NOT(ISNUMBER('ورودی ابزار'!E176)),"n.a.",'ورودی ابزار'!E176)</x:f>
        <x:v>2.497</x:v>
      </x:c>
      <x:c r="F238" s="39" t="n">
        <x:f>IF(NOT(ISNUMBER('ورودی ابزار'!E740)),"n.a.",'ورودی ابزار'!E740)</x:f>
        <x:v>0.066</x:v>
      </x:c>
      <x:c r="G238" s="39" t="n">
        <x:f>IF(OR(I238&lt;&gt;"قابل مقایسه",COUNT(E238:F238)&lt;2),"n.a.",E238-F238)</x:f>
        <x:v>2.431</x:v>
      </x:c>
      <x:c r="H238" s="39" t="n">
        <x:f>IF(COUNT(E238:F238)&lt;2,"n.a.",E238-F238)</x:f>
        <x:v>2.431</x:v>
      </x:c>
      <x:c r="I238" s="3" t="str">
        <x:v>قابل مقایسه</x:v>
      </x:c>
      <x:c r="J238" s="3" t="str">
        <x:v>واحد درصد</x:v>
      </x:c>
      <x:c r="K238" s="3"/>
      <x:c r="L238" s="3"/>
      <x:c r="M238" s="3"/>
    </x:row>
    <x:row r="239" ht="42" customHeight="1">
      <x:c r="A239" s="2" t="str">
        <x:v>پرداخت نوین آرین</x:v>
      </x:c>
      <x:c r="B239" s="17" t="str">
        <x:v>نسبت خطای پذیرندگی</x:v>
      </x:c>
      <x:c r="C239" s="3" t="str">
        <x:v>همه</x:v>
      </x:c>
      <x:c r="D239" s="3" t="str">
        <x:v>ماهانه</x:v>
      </x:c>
      <x:c r="E239" s="39" t="n">
        <x:f>IF(NOT(ISNUMBER('ورودی ابزار'!E177)),"n.a.",'ورودی ابزار'!E177)</x:f>
        <x:v>0.017</x:v>
      </x:c>
      <x:c r="F239" s="39" t="n">
        <x:f>IF(NOT(ISNUMBER('ورودی ابزار'!E459)),"n.a.",'ورودی ابزار'!E459)</x:f>
        <x:v>0.021</x:v>
      </x:c>
      <x:c r="G239" s="39" t="n">
        <x:f>IF(OR(I239&lt;&gt;"قابل مقایسه",COUNT(E239:F239)&lt;2),"n.a.",E239-F239)</x:f>
        <x:v>-0.004</x:v>
      </x:c>
      <x:c r="H239" s="39" t="n">
        <x:f>IF(COUNT(E239:F239)&lt;2,"n.a.",E239-F239)</x:f>
        <x:v>-0.004</x:v>
      </x:c>
      <x:c r="I239" s="3" t="str">
        <x:v>قابل مقایسه</x:v>
      </x:c>
      <x:c r="J239" s="3" t="str">
        <x:v>واحد درصد</x:v>
      </x:c>
      <x:c r="K239" s="3"/>
      <x:c r="L239" s="3"/>
      <x:c r="M239" s="3"/>
    </x:row>
    <x:row r="240" ht="42" customHeight="1">
      <x:c r="A240" s="2" t="str">
        <x:v>پرداخت نوین آرین</x:v>
      </x:c>
      <x:c r="B240" s="17" t="str">
        <x:v>نسبت خطای پذیرندگی</x:v>
      </x:c>
      <x:c r="C240" s="3" t="str">
        <x:v>همه</x:v>
      </x:c>
      <x:c r="D240" s="3" t="str">
        <x:v>سالانه</x:v>
      </x:c>
      <x:c r="E240" s="39" t="n">
        <x:f>IF(NOT(ISNUMBER('ورودی ابزار'!E177)),"n.a.",'ورودی ابزار'!E177)</x:f>
        <x:v>0.017</x:v>
      </x:c>
      <x:c r="F240" s="39" t="n">
        <x:f>IF(NOT(ISNUMBER('ورودی ابزار'!E741)),"n.a.",'ورودی ابزار'!E741)</x:f>
        <x:v>0.044</x:v>
      </x:c>
      <x:c r="G240" s="39" t="n">
        <x:f>IF(OR(I240&lt;&gt;"قابل مقایسه",COUNT(E240:F240)&lt;2),"n.a.",E240-F240)</x:f>
        <x:v>-0.026999999999999996</x:v>
      </x:c>
      <x:c r="H240" s="39" t="n">
        <x:f>IF(COUNT(E240:F240)&lt;2,"n.a.",E240-F240)</x:f>
        <x:v>-0.026999999999999996</x:v>
      </x:c>
      <x:c r="I240" s="3" t="str">
        <x:v>قابل مقایسه</x:v>
      </x:c>
      <x:c r="J240" s="3" t="str">
        <x:v>واحد درصد</x:v>
      </x:c>
      <x:c r="K240" s="3"/>
      <x:c r="L240" s="3"/>
      <x:c r="M240" s="3"/>
    </x:row>
    <x:row r="241" ht="42" customHeight="1">
      <x:c r="A241" s="2" t="str">
        <x:v>تجارت الکترونیک پارسیان</x:v>
      </x:c>
      <x:c r="B241" s="17" t="str">
        <x:v>نسبت خطای پذیرندگی</x:v>
      </x:c>
      <x:c r="C241" s="3" t="str">
        <x:v>همه</x:v>
      </x:c>
      <x:c r="D241" s="3" t="str">
        <x:v>ماهانه</x:v>
      </x:c>
      <x:c r="E241" s="39" t="n">
        <x:f>IF(NOT(ISNUMBER('ورودی ابزار'!E178)),"n.a.",'ورودی ابزار'!E178)</x:f>
        <x:v>0.025</x:v>
      </x:c>
      <x:c r="F241" s="39" t="n">
        <x:f>IF(NOT(ISNUMBER('ورودی ابزار'!E460)),"n.a.",'ورودی ابزار'!E460)</x:f>
        <x:v>0.029</x:v>
      </x:c>
      <x:c r="G241" s="39" t="n">
        <x:f>IF(OR(I241&lt;&gt;"قابل مقایسه",COUNT(E241:F241)&lt;2),"n.a.",E241-F241)</x:f>
        <x:v>-0.004</x:v>
      </x:c>
      <x:c r="H241" s="39" t="n">
        <x:f>IF(COUNT(E241:F241)&lt;2,"n.a.",E241-F241)</x:f>
        <x:v>-0.004</x:v>
      </x:c>
      <x:c r="I241" s="3" t="str">
        <x:v>قابل مقایسه</x:v>
      </x:c>
      <x:c r="J241" s="3" t="str">
        <x:v>واحد درصد</x:v>
      </x:c>
      <x:c r="K241" s="3"/>
      <x:c r="L241" s="3"/>
      <x:c r="M241" s="3"/>
    </x:row>
    <x:row r="242" ht="42" customHeight="1">
      <x:c r="A242" s="2" t="str">
        <x:v>تجارت الکترونیک پارسیان</x:v>
      </x:c>
      <x:c r="B242" s="17" t="str">
        <x:v>نسبت خطای پذیرندگی</x:v>
      </x:c>
      <x:c r="C242" s="3" t="str">
        <x:v>همه</x:v>
      </x:c>
      <x:c r="D242" s="3" t="str">
        <x:v>سالانه</x:v>
      </x:c>
      <x:c r="E242" s="39" t="n">
        <x:f>IF(NOT(ISNUMBER('ورودی ابزار'!E178)),"n.a.",'ورودی ابزار'!E178)</x:f>
        <x:v>0.025</x:v>
      </x:c>
      <x:c r="F242" s="39" t="n">
        <x:f>IF(NOT(ISNUMBER('ورودی ابزار'!E742)),"n.a.",'ورودی ابزار'!E742)</x:f>
        <x:v>0.05</x:v>
      </x:c>
      <x:c r="G242" s="39" t="n">
        <x:f>IF(OR(I242&lt;&gt;"قابل مقایسه",COUNT(E242:F242)&lt;2),"n.a.",E242-F242)</x:f>
        <x:v>-0.025</x:v>
      </x:c>
      <x:c r="H242" s="39" t="n">
        <x:f>IF(COUNT(E242:F242)&lt;2,"n.a.",E242-F242)</x:f>
        <x:v>-0.025</x:v>
      </x:c>
      <x:c r="I242" s="3" t="str">
        <x:v>قابل مقایسه</x:v>
      </x:c>
      <x:c r="J242" s="3" t="str">
        <x:v>واحد درصد</x:v>
      </x:c>
      <x:c r="K242" s="3"/>
      <x:c r="L242" s="3"/>
      <x:c r="M242" s="3"/>
    </x:row>
    <x:row r="243" ht="42" customHeight="1">
      <x:c r="A243" s="2" t="str">
        <x:v>امیدپی</x:v>
      </x:c>
      <x:c r="B243" s="17" t="str">
        <x:v>نسبت خطای پذیرندگی</x:v>
      </x:c>
      <x:c r="C243" s="3" t="str">
        <x:v>همه</x:v>
      </x:c>
      <x:c r="D243" s="3" t="str">
        <x:v>ماهانه</x:v>
      </x:c>
      <x:c r="E243" s="39" t="n">
        <x:f>IF(NOT(ISNUMBER('ورودی ابزار'!E179)),"n.a.",'ورودی ابزار'!E179)</x:f>
        <x:v>0.021</x:v>
      </x:c>
      <x:c r="F243" s="39" t="n">
        <x:f>IF(NOT(ISNUMBER('ورودی ابزار'!E461)),"n.a.",'ورودی ابزار'!E461)</x:f>
        <x:v>0.02</x:v>
      </x:c>
      <x:c r="G243" s="39" t="n">
        <x:f>IF(OR(I243&lt;&gt;"قابل مقایسه",COUNT(E243:F243)&lt;2),"n.a.",E243-F243)</x:f>
        <x:v>0.0010000000000000009</x:v>
      </x:c>
      <x:c r="H243" s="39" t="n">
        <x:f>IF(COUNT(E243:F243)&lt;2,"n.a.",E243-F243)</x:f>
        <x:v>0.0010000000000000009</x:v>
      </x:c>
      <x:c r="I243" s="3" t="str">
        <x:v>قابل مقایسه</x:v>
      </x:c>
      <x:c r="J243" s="3" t="str">
        <x:v>واحد درصد</x:v>
      </x:c>
      <x:c r="K243" s="3"/>
      <x:c r="L243" s="3"/>
      <x:c r="M243" s="3"/>
    </x:row>
    <x:row r="244" ht="42" customHeight="1">
      <x:c r="A244" s="2" t="str">
        <x:v>امیدپی</x:v>
      </x:c>
      <x:c r="B244" s="17" t="str">
        <x:v>نسبت خطای پذیرندگی</x:v>
      </x:c>
      <x:c r="C244" s="3" t="str">
        <x:v>همه</x:v>
      </x:c>
      <x:c r="D244" s="3" t="str">
        <x:v>سالانه</x:v>
      </x:c>
      <x:c r="E244" s="39" t="n">
        <x:f>IF(NOT(ISNUMBER('ورودی ابزار'!E179)),"n.a.",'ورودی ابزار'!E179)</x:f>
        <x:v>0.021</x:v>
      </x:c>
      <x:c r="F244" s="39" t="n">
        <x:f>IF(NOT(ISNUMBER('ورودی ابزار'!E743)),"n.a.",'ورودی ابزار'!E743)</x:f>
        <x:v>0.204</x:v>
      </x:c>
      <x:c r="G244" s="39" t="n">
        <x:f>IF(OR(I244&lt;&gt;"قابل مقایسه",COUNT(E244:F244)&lt;2),"n.a.",E244-F244)</x:f>
        <x:v>-0.183</x:v>
      </x:c>
      <x:c r="H244" s="39" t="n">
        <x:f>IF(COUNT(E244:F244)&lt;2,"n.a.",E244-F244)</x:f>
        <x:v>-0.183</x:v>
      </x:c>
      <x:c r="I244" s="3" t="str">
        <x:v>قابل مقایسه</x:v>
      </x:c>
      <x:c r="J244" s="3" t="str">
        <x:v>واحد درصد</x:v>
      </x:c>
      <x:c r="K244" s="3"/>
      <x:c r="L244" s="3"/>
      <x:c r="M244" s="3"/>
    </x:row>
    <x:row r="245" ht="42" customHeight="1">
      <x:c r="A245" s="2" t="str">
        <x:v>فن آوا کارت</x:v>
      </x:c>
      <x:c r="B245" s="17" t="str">
        <x:v>نسبت خطای پذیرندگی</x:v>
      </x:c>
      <x:c r="C245" s="3" t="str">
        <x:v>همه</x:v>
      </x:c>
      <x:c r="D245" s="3" t="str">
        <x:v>ماهانه</x:v>
      </x:c>
      <x:c r="E245" s="39" t="n">
        <x:f>IF(NOT(ISNUMBER('ورودی ابزار'!E180)),"n.a.",'ورودی ابزار'!E180)</x:f>
        <x:v>2.162</x:v>
      </x:c>
      <x:c r="F245" s="39" t="n">
        <x:f>IF(NOT(ISNUMBER('ورودی ابزار'!E462)),"n.a.",'ورودی ابزار'!E462)</x:f>
        <x:v>2.726</x:v>
      </x:c>
      <x:c r="G245" s="39" t="n">
        <x:f>IF(OR(I245&lt;&gt;"قابل مقایسه",COUNT(E245:F245)&lt;2),"n.a.",E245-F245)</x:f>
        <x:v>-0.5640000000000001</x:v>
      </x:c>
      <x:c r="H245" s="39" t="n">
        <x:f>IF(COUNT(E245:F245)&lt;2,"n.a.",E245-F245)</x:f>
        <x:v>-0.5640000000000001</x:v>
      </x:c>
      <x:c r="I245" s="3" t="str">
        <x:v>قابل مقایسه</x:v>
      </x:c>
      <x:c r="J245" s="3" t="str">
        <x:v>واحد درصد</x:v>
      </x:c>
      <x:c r="K245" s="3"/>
      <x:c r="L245" s="3"/>
      <x:c r="M245" s="3"/>
    </x:row>
    <x:row r="246" ht="42" customHeight="1">
      <x:c r="A246" s="2" t="str">
        <x:v>فن آوا کارت</x:v>
      </x:c>
      <x:c r="B246" s="17" t="str">
        <x:v>نسبت خطای پذیرندگی</x:v>
      </x:c>
      <x:c r="C246" s="3" t="str">
        <x:v>همه</x:v>
      </x:c>
      <x:c r="D246" s="3" t="str">
        <x:v>سالانه</x:v>
      </x:c>
      <x:c r="E246" s="39" t="n">
        <x:f>IF(NOT(ISNUMBER('ورودی ابزار'!E180)),"n.a.",'ورودی ابزار'!E180)</x:f>
        <x:v>2.162</x:v>
      </x:c>
      <x:c r="F246" s="39" t="n">
        <x:f>IF(NOT(ISNUMBER('ورودی ابزار'!E744)),"n.a.",'ورودی ابزار'!E744)</x:f>
        <x:v>0.159</x:v>
      </x:c>
      <x:c r="G246" s="39" t="n">
        <x:f>IF(OR(I246&lt;&gt;"قابل مقایسه",COUNT(E246:F246)&lt;2),"n.a.",E246-F246)</x:f>
        <x:v>2.003</x:v>
      </x:c>
      <x:c r="H246" s="39" t="n">
        <x:f>IF(COUNT(E246:F246)&lt;2,"n.a.",E246-F246)</x:f>
        <x:v>2.003</x:v>
      </x:c>
      <x:c r="I246" s="3" t="str">
        <x:v>قابل مقایسه</x:v>
      </x:c>
      <x:c r="J246" s="3" t="str">
        <x:v>واحد درصد</x:v>
      </x:c>
      <x:c r="K246" s="3"/>
      <x:c r="L246" s="3"/>
      <x:c r="M246" s="3"/>
    </x:row>
    <x:row r="247" ht="42" customHeight="1">
      <x:c r="A247" s="2" t="str">
        <x:v>کارت اعتباری ایران کیش</x:v>
      </x:c>
      <x:c r="B247" s="17" t="str">
        <x:v>نسبت خطای پذیرندگی</x:v>
      </x:c>
      <x:c r="C247" s="3" t="str">
        <x:v>همه</x:v>
      </x:c>
      <x:c r="D247" s="3" t="str">
        <x:v>ماهانه</x:v>
      </x:c>
      <x:c r="E247" s="39" t="n">
        <x:f>IF(NOT(ISNUMBER('ورودی ابزار'!E181)),"n.a.",'ورودی ابزار'!E181)</x:f>
        <x:v>0.045</x:v>
      </x:c>
      <x:c r="F247" s="39" t="n">
        <x:f>IF(NOT(ISNUMBER('ورودی ابزار'!E463)),"n.a.",'ورودی ابزار'!E463)</x:f>
        <x:v>0.151</x:v>
      </x:c>
      <x:c r="G247" s="39" t="n">
        <x:f>IF(OR(I247&lt;&gt;"قابل مقایسه",COUNT(E247:F247)&lt;2),"n.a.",E247-F247)</x:f>
        <x:v>-0.106</x:v>
      </x:c>
      <x:c r="H247" s="39" t="n">
        <x:f>IF(COUNT(E247:F247)&lt;2,"n.a.",E247-F247)</x:f>
        <x:v>-0.106</x:v>
      </x:c>
      <x:c r="I247" s="3" t="str">
        <x:v>قابل مقایسه</x:v>
      </x:c>
      <x:c r="J247" s="3" t="str">
        <x:v>واحد درصد</x:v>
      </x:c>
      <x:c r="K247" s="3"/>
      <x:c r="L247" s="3"/>
      <x:c r="M247" s="3"/>
    </x:row>
    <x:row r="248" ht="42" customHeight="1">
      <x:c r="A248" s="2" t="str">
        <x:v>کارت اعتباری ایران کیش</x:v>
      </x:c>
      <x:c r="B248" s="17" t="str">
        <x:v>نسبت خطای پذیرندگی</x:v>
      </x:c>
      <x:c r="C248" s="3" t="str">
        <x:v>همه</x:v>
      </x:c>
      <x:c r="D248" s="3" t="str">
        <x:v>سالانه</x:v>
      </x:c>
      <x:c r="E248" s="39" t="n">
        <x:f>IF(NOT(ISNUMBER('ورودی ابزار'!E181)),"n.a.",'ورودی ابزار'!E181)</x:f>
        <x:v>0.045</x:v>
      </x:c>
      <x:c r="F248" s="39" t="n">
        <x:f>IF(NOT(ISNUMBER('ورودی ابزار'!E745)),"n.a.",'ورودی ابزار'!E745)</x:f>
        <x:v>0.092</x:v>
      </x:c>
      <x:c r="G248" s="39" t="n">
        <x:f>IF(OR(I248&lt;&gt;"قابل مقایسه",COUNT(E248:F248)&lt;2),"n.a.",E248-F248)</x:f>
        <x:v>-0.047</x:v>
      </x:c>
      <x:c r="H248" s="39" t="n">
        <x:f>IF(COUNT(E248:F248)&lt;2,"n.a.",E248-F248)</x:f>
        <x:v>-0.047</x:v>
      </x:c>
      <x:c r="I248" s="3" t="str">
        <x:v>قابل مقایسه</x:v>
      </x:c>
      <x:c r="J248" s="3" t="str">
        <x:v>واحد درصد</x:v>
      </x:c>
      <x:c r="K248" s="3"/>
      <x:c r="L248" s="3"/>
      <x:c r="M248" s="3"/>
    </x:row>
    <x:row r="249" ht="42" customHeight="1">
      <x:c r="A249" s="2" t="str">
        <x:v>آسان پرداخت پرشین</x:v>
      </x:c>
      <x:c r="B249" s="17" t="str">
        <x:v>سهم ابزار فعال سیستمی</x:v>
      </x:c>
      <x:c r="C249" s="3" t="str">
        <x:v>کارت‌خوان</x:v>
      </x:c>
      <x:c r="D249" s="3" t="str">
        <x:v>ماهانه</x:v>
      </x:c>
      <x:c r="E249" s="39" t="n">
        <x:f>IF(NOT(ISNUMBER('ورودی ابزار'!E182)),"n.a.",'ورودی ابزار'!E182)</x:f>
        <x:v>4.07</x:v>
      </x:c>
      <x:c r="F249" s="39" t="n">
        <x:f>IF(NOT(ISNUMBER('ورودی ابزار'!E464)),"n.a.",'ورودی ابزار'!E464)</x:f>
        <x:v>4.09</x:v>
      </x:c>
      <x:c r="G249" s="39" t="n">
        <x:f>IF(OR(I249&lt;&gt;"قابل مقایسه",COUNT(E249:F249)&lt;2),"n.a.",E249-F249)</x:f>
        <x:v>-0.019999999999999574</x:v>
      </x:c>
      <x:c r="H249" s="39" t="n">
        <x:f>IF(COUNT(E249:F249)&lt;2,"n.a.",E249-F249)</x:f>
        <x:v>-0.019999999999999574</x:v>
      </x:c>
      <x:c r="I249" s="3" t="str">
        <x:v>قابل مقایسه</x:v>
      </x:c>
      <x:c r="J249" s="3" t="str">
        <x:v>واحد درصد</x:v>
      </x:c>
      <x:c r="K249" s="3"/>
      <x:c r="L249" s="3"/>
      <x:c r="M249" s="3"/>
    </x:row>
    <x:row r="250" ht="42" customHeight="1">
      <x:c r="A250" s="2" t="str">
        <x:v>آسان پرداخت پرشین</x:v>
      </x:c>
      <x:c r="B250" s="17" t="str">
        <x:v>سهم ابزار فعال سیستمی</x:v>
      </x:c>
      <x:c r="C250" s="3" t="str">
        <x:v>کارت‌خوان</x:v>
      </x:c>
      <x:c r="D250" s="3" t="str">
        <x:v>سالانه</x:v>
      </x:c>
      <x:c r="E250" s="39" t="n">
        <x:f>IF(NOT(ISNUMBER('ورودی ابزار'!E182)),"n.a.",'ورودی ابزار'!E182)</x:f>
        <x:v>4.07</x:v>
      </x:c>
      <x:c r="F250" s="39" t="n">
        <x:f>IF(NOT(ISNUMBER('ورودی ابزار'!E746)),"n.a.",'ورودی ابزار'!E746)</x:f>
        <x:v>4.86</x:v>
      </x:c>
      <x:c r="G250" s="39" t="n">
        <x:f>IF(OR(I250&lt;&gt;"قابل مقایسه",COUNT(E250:F250)&lt;2),"n.a.",E250-F250)</x:f>
        <x:v>-0.79</x:v>
      </x:c>
      <x:c r="H250" s="39" t="n">
        <x:f>IF(COUNT(E250:F250)&lt;2,"n.a.",E250-F250)</x:f>
        <x:v>-0.79</x:v>
      </x:c>
      <x:c r="I250" s="3" t="str">
        <x:v>قابل مقایسه</x:v>
      </x:c>
      <x:c r="J250" s="3" t="str">
        <x:v>واحد درصد</x:v>
      </x:c>
      <x:c r="K250" s="3"/>
      <x:c r="L250" s="3"/>
      <x:c r="M250" s="3"/>
    </x:row>
    <x:row r="251" ht="42" customHeight="1">
      <x:c r="A251" s="2" t="str">
        <x:v>آسان پرداخت پرشین</x:v>
      </x:c>
      <x:c r="B251" s="17" t="str">
        <x:v>سهم ابزار فعال سیستمی</x:v>
      </x:c>
      <x:c r="C251" s="3" t="str">
        <x:v>اینترنتی</x:v>
      </x:c>
      <x:c r="D251" s="3" t="str">
        <x:v>ماهانه</x:v>
      </x:c>
      <x:c r="E251" s="39" t="n">
        <x:f>IF(NOT(ISNUMBER('ورودی ابزار'!E183)),"n.a.",'ورودی ابزار'!E183)</x:f>
        <x:v>7.83</x:v>
      </x:c>
      <x:c r="F251" s="39" t="n">
        <x:f>IF(NOT(ISNUMBER('ورودی ابزار'!E465)),"n.a.",'ورودی ابزار'!E465)</x:f>
        <x:v>8.26</x:v>
      </x:c>
      <x:c r="G251" s="39" t="n">
        <x:f>IF(OR(I251&lt;&gt;"قابل مقایسه",COUNT(E251:F251)&lt;2),"n.a.",E251-F251)</x:f>
        <x:v>-0.4299999999999997</x:v>
      </x:c>
      <x:c r="H251" s="39" t="n">
        <x:f>IF(COUNT(E251:F251)&lt;2,"n.a.",E251-F251)</x:f>
        <x:v>-0.4299999999999997</x:v>
      </x:c>
      <x:c r="I251" s="3" t="str">
        <x:v>قابل مقایسه</x:v>
      </x:c>
      <x:c r="J251" s="3" t="str">
        <x:v>واحد درصد</x:v>
      </x:c>
      <x:c r="K251" s="3"/>
      <x:c r="L251" s="3"/>
      <x:c r="M251" s="3"/>
    </x:row>
    <x:row r="252" ht="42" customHeight="1">
      <x:c r="A252" s="2" t="str">
        <x:v>آسان پرداخت پرشین</x:v>
      </x:c>
      <x:c r="B252" s="17" t="str">
        <x:v>سهم ابزار فعال سیستمی</x:v>
      </x:c>
      <x:c r="C252" s="3" t="str">
        <x:v>اینترنتی</x:v>
      </x:c>
      <x:c r="D252" s="3" t="str">
        <x:v>سالانه</x:v>
      </x:c>
      <x:c r="E252" s="39" t="n">
        <x:f>IF(NOT(ISNUMBER('ورودی ابزار'!E183)),"n.a.",'ورودی ابزار'!E183)</x:f>
        <x:v>7.83</x:v>
      </x:c>
      <x:c r="F252" s="39" t="n">
        <x:f>IF(NOT(ISNUMBER('ورودی ابزار'!E747)),"n.a.",'ورودی ابزار'!E747)</x:f>
        <x:v>22.48</x:v>
      </x:c>
      <x:c r="G252" s="39" t="n">
        <x:f>IF(OR(I252&lt;&gt;"قابل مقایسه",COUNT(E252:F252)&lt;2),"n.a.",E252-F252)</x:f>
        <x:v>-14.65</x:v>
      </x:c>
      <x:c r="H252" s="39" t="n">
        <x:f>IF(COUNT(E252:F252)&lt;2,"n.a.",E252-F252)</x:f>
        <x:v>-14.65</x:v>
      </x:c>
      <x:c r="I252" s="3" t="str">
        <x:v>قابل مقایسه</x:v>
      </x:c>
      <x:c r="J252" s="3" t="str">
        <x:v>واحد درصد</x:v>
      </x:c>
      <x:c r="K252" s="3"/>
      <x:c r="L252" s="3"/>
      <x:c r="M252" s="3"/>
    </x:row>
    <x:row r="253" ht="42" customHeight="1">
      <x:c r="A253" s="2" t="str">
        <x:v>آسان پرداخت پرشین</x:v>
      </x:c>
      <x:c r="B253" s="17" t="str">
        <x:v>سهم ابزار فعال سیستمی</x:v>
      </x:c>
      <x:c r="C253" s="3" t="str">
        <x:v>کد دستوری</x:v>
      </x:c>
      <x:c r="D253" s="3" t="str">
        <x:v>ماهانه</x:v>
      </x:c>
      <x:c r="E253" s="39" t="n">
        <x:f>IF(NOT(ISNUMBER('ورودی ابزار'!E184)),"n.a.",'ورودی ابزار'!E184)</x:f>
        <x:v>5.77</x:v>
      </x:c>
      <x:c r="F253" s="39" t="n">
        <x:f>IF(NOT(ISNUMBER('ورودی ابزار'!E466)),"n.a.",'ورودی ابزار'!E466)</x:f>
        <x:v>5.37</x:v>
      </x:c>
      <x:c r="G253" s="39" t="n">
        <x:f>IF(OR(I253&lt;&gt;"قابل مقایسه",COUNT(E253:F253)&lt;2),"n.a.",E253-F253)</x:f>
        <x:v>0.39999999999999947</x:v>
      </x:c>
      <x:c r="H253" s="39" t="n">
        <x:f>IF(COUNT(E253:F253)&lt;2,"n.a.",E253-F253)</x:f>
        <x:v>0.39999999999999947</x:v>
      </x:c>
      <x:c r="I253" s="3" t="str">
        <x:v>قابل مقایسه</x:v>
      </x:c>
      <x:c r="J253" s="3" t="str">
        <x:v>واحد درصد</x:v>
      </x:c>
      <x:c r="K253" s="3"/>
      <x:c r="L253" s="3"/>
      <x:c r="M253" s="3"/>
    </x:row>
    <x:row r="254" ht="42" customHeight="1">
      <x:c r="A254" s="2" t="str">
        <x:v>آسان پرداخت پرشین</x:v>
      </x:c>
      <x:c r="B254" s="17" t="str">
        <x:v>سهم ابزار فعال سیستمی</x:v>
      </x:c>
      <x:c r="C254" s="3" t="str">
        <x:v>کد دستوری</x:v>
      </x:c>
      <x:c r="D254" s="3" t="str">
        <x:v>سالانه</x:v>
      </x:c>
      <x:c r="E254" s="39" t="n">
        <x:f>IF(NOT(ISNUMBER('ورودی ابزار'!E184)),"n.a.",'ورودی ابزار'!E184)</x:f>
        <x:v>5.77</x:v>
      </x:c>
      <x:c r="F254" s="39" t="n">
        <x:f>IF(NOT(ISNUMBER('ورودی ابزار'!E748)),"n.a.",'ورودی ابزار'!E748)</x:f>
        <x:v>57.37</x:v>
      </x:c>
      <x:c r="G254" s="39" t="n">
        <x:f>IF(OR(I254&lt;&gt;"قابل مقایسه",COUNT(E254:F254)&lt;2),"n.a.",E254-F254)</x:f>
        <x:v>-51.599999999999994</x:v>
      </x:c>
      <x:c r="H254" s="39" t="n">
        <x:f>IF(COUNT(E254:F254)&lt;2,"n.a.",E254-F254)</x:f>
        <x:v>-51.599999999999994</x:v>
      </x:c>
      <x:c r="I254" s="3" t="str">
        <x:v>قابل مقایسه</x:v>
      </x:c>
      <x:c r="J254" s="3" t="str">
        <x:v>واحد درصد</x:v>
      </x:c>
      <x:c r="K254" s="3"/>
      <x:c r="L254" s="3"/>
      <x:c r="M254" s="3"/>
    </x:row>
    <x:row r="255" ht="42" customHeight="1">
      <x:c r="A255" s="2" t="str">
        <x:v>آسان پرداخت پرشین</x:v>
      </x:c>
      <x:c r="B255" s="17" t="str">
        <x:v>سهم ابزار فعال سیستمی</x:v>
      </x:c>
      <x:c r="C255" s="3" t="str">
        <x:v>موبایلی</x:v>
      </x:c>
      <x:c r="D255" s="3" t="str">
        <x:v>ماهانه</x:v>
      </x:c>
      <x:c r="E255" s="39" t="n">
        <x:f>IF(NOT(ISNUMBER('ورودی ابزار'!E185)),"n.a.",'ورودی ابزار'!E185)</x:f>
        <x:v>22.81</x:v>
      </x:c>
      <x:c r="F255" s="39" t="n">
        <x:f>IF(NOT(ISNUMBER('ورودی ابزار'!E467)),"n.a.",'ورودی ابزار'!E467)</x:f>
        <x:v>23.58</x:v>
      </x:c>
      <x:c r="G255" s="39" t="n">
        <x:f>IF(OR(I255&lt;&gt;"قابل مقایسه",COUNT(E255:F255)&lt;2),"n.a.",E255-F255)</x:f>
        <x:v>-0.7699999999999996</x:v>
      </x:c>
      <x:c r="H255" s="39" t="n">
        <x:f>IF(COUNT(E255:F255)&lt;2,"n.a.",E255-F255)</x:f>
        <x:v>-0.7699999999999996</x:v>
      </x:c>
      <x:c r="I255" s="3" t="str">
        <x:v>قابل مقایسه</x:v>
      </x:c>
      <x:c r="J255" s="3" t="str">
        <x:v>واحد درصد</x:v>
      </x:c>
      <x:c r="K255" s="3"/>
      <x:c r="L255" s="3"/>
      <x:c r="M255" s="3"/>
    </x:row>
    <x:row r="256" ht="42" customHeight="1">
      <x:c r="A256" s="2" t="str">
        <x:v>آسان پرداخت پرشین</x:v>
      </x:c>
      <x:c r="B256" s="17" t="str">
        <x:v>سهم ابزار فعال سیستمی</x:v>
      </x:c>
      <x:c r="C256" s="3" t="str">
        <x:v>موبایلی</x:v>
      </x:c>
      <x:c r="D256" s="3" t="str">
        <x:v>سالانه</x:v>
      </x:c>
      <x:c r="E256" s="39" t="n">
        <x:f>IF(NOT(ISNUMBER('ورودی ابزار'!E185)),"n.a.",'ورودی ابزار'!E185)</x:f>
        <x:v>22.81</x:v>
      </x:c>
      <x:c r="F256" s="39" t="n">
        <x:f>IF(NOT(ISNUMBER('ورودی ابزار'!E749)),"n.a.",'ورودی ابزار'!E749)</x:f>
        <x:v>3.33</x:v>
      </x:c>
      <x:c r="G256" s="39" t="n">
        <x:f>IF(OR(I256&lt;&gt;"قابل مقایسه",COUNT(E256:F256)&lt;2),"n.a.",E256-F256)</x:f>
        <x:v>19.479999999999997</x:v>
      </x:c>
      <x:c r="H256" s="39" t="n">
        <x:f>IF(COUNT(E256:F256)&lt;2,"n.a.",E256-F256)</x:f>
        <x:v>19.479999999999997</x:v>
      </x:c>
      <x:c r="I256" s="3" t="str">
        <x:v>قابل مقایسه</x:v>
      </x:c>
      <x:c r="J256" s="3" t="str">
        <x:v>واحد درصد</x:v>
      </x:c>
      <x:c r="K256" s="3"/>
      <x:c r="L256" s="3"/>
      <x:c r="M256" s="3"/>
    </x:row>
    <x:row r="257" ht="42" customHeight="1">
      <x:c r="A257" s="2" t="str">
        <x:v>الکترونیک کارت دماوند</x:v>
      </x:c>
      <x:c r="B257" s="17" t="str">
        <x:v>سهم ابزار فعال سیستمی</x:v>
      </x:c>
      <x:c r="C257" s="3" t="str">
        <x:v>کارت‌خوان</x:v>
      </x:c>
      <x:c r="D257" s="3" t="str">
        <x:v>ماهانه</x:v>
      </x:c>
      <x:c r="E257" s="39" t="n">
        <x:f>IF(NOT(ISNUMBER('ورودی ابزار'!E186)),"n.a.",'ورودی ابزار'!E186)</x:f>
        <x:v>0.77</x:v>
      </x:c>
      <x:c r="F257" s="39" t="n">
        <x:f>IF(NOT(ISNUMBER('ورودی ابزار'!E468)),"n.a.",'ورودی ابزار'!E468)</x:f>
        <x:v>0.71</x:v>
      </x:c>
      <x:c r="G257" s="39" t="n">
        <x:f>IF(OR(I257&lt;&gt;"قابل مقایسه",COUNT(E257:F257)&lt;2),"n.a.",E257-F257)</x:f>
        <x:v>0.06000000000000005</x:v>
      </x:c>
      <x:c r="H257" s="39" t="n">
        <x:f>IF(COUNT(E257:F257)&lt;2,"n.a.",E257-F257)</x:f>
        <x:v>0.06000000000000005</x:v>
      </x:c>
      <x:c r="I257" s="3" t="str">
        <x:v>قابل مقایسه</x:v>
      </x:c>
      <x:c r="J257" s="3" t="str">
        <x:v>واحد درصد</x:v>
      </x:c>
      <x:c r="K257" s="3"/>
      <x:c r="L257" s="3"/>
      <x:c r="M257" s="3"/>
    </x:row>
    <x:row r="258" ht="42" customHeight="1">
      <x:c r="A258" s="2" t="str">
        <x:v>الکترونیک کارت دماوند</x:v>
      </x:c>
      <x:c r="B258" s="17" t="str">
        <x:v>سهم ابزار فعال سیستمی</x:v>
      </x:c>
      <x:c r="C258" s="3" t="str">
        <x:v>کارت‌خوان</x:v>
      </x:c>
      <x:c r="D258" s="3" t="str">
        <x:v>سالانه</x:v>
      </x:c>
      <x:c r="E258" s="39" t="n">
        <x:f>IF(NOT(ISNUMBER('ورودی ابزار'!E186)),"n.a.",'ورودی ابزار'!E186)</x:f>
        <x:v>0.77</x:v>
      </x:c>
      <x:c r="F258" s="39" t="n">
        <x:f>IF(NOT(ISNUMBER('ورودی ابزار'!E750)),"n.a.",'ورودی ابزار'!E750)</x:f>
        <x:v>0.48</x:v>
      </x:c>
      <x:c r="G258" s="39" t="n">
        <x:f>IF(OR(I258&lt;&gt;"قابل مقایسه",COUNT(E258:F258)&lt;2),"n.a.",E258-F258)</x:f>
        <x:v>0.29000000000000004</x:v>
      </x:c>
      <x:c r="H258" s="39" t="n">
        <x:f>IF(COUNT(E258:F258)&lt;2,"n.a.",E258-F258)</x:f>
        <x:v>0.29000000000000004</x:v>
      </x:c>
      <x:c r="I258" s="3" t="str">
        <x:v>قابل مقایسه</x:v>
      </x:c>
      <x:c r="J258" s="3" t="str">
        <x:v>واحد درصد</x:v>
      </x:c>
      <x:c r="K258" s="3"/>
      <x:c r="L258" s="3"/>
      <x:c r="M258" s="3"/>
    </x:row>
    <x:row r="259" ht="42" customHeight="1">
      <x:c r="A259" s="2" t="str">
        <x:v>الکترونیک کارت دماوند</x:v>
      </x:c>
      <x:c r="B259" s="17" t="str">
        <x:v>سهم ابزار فعال سیستمی</x:v>
      </x:c>
      <x:c r="C259" s="3" t="str">
        <x:v>اینترنتی</x:v>
      </x:c>
      <x:c r="D259" s="3" t="str">
        <x:v>ماهانه</x:v>
      </x:c>
      <x:c r="E259" s="39" t="n">
        <x:f>IF(NOT(ISNUMBER('ورودی ابزار'!E187)),"n.a.",'ورودی ابزار'!E187)</x:f>
        <x:v>0</x:v>
      </x:c>
      <x:c r="F259" s="39" t="n">
        <x:f>IF(NOT(ISNUMBER('ورودی ابزار'!E469)),"n.a.",'ورودی ابزار'!E469)</x:f>
        <x:v>0</x:v>
      </x:c>
      <x:c r="G259" s="39" t="n">
        <x:f>IF(OR(I259&lt;&gt;"قابل مقایسه",COUNT(E259:F259)&lt;2),"n.a.",E259-F259)</x:f>
        <x:v>0</x:v>
      </x:c>
      <x:c r="H259" s="39" t="n">
        <x:f>IF(COUNT(E259:F259)&lt;2,"n.a.",E259-F259)</x:f>
        <x:v>0</x:v>
      </x:c>
      <x:c r="I259" s="3" t="str">
        <x:v>قابل مقایسه</x:v>
      </x:c>
      <x:c r="J259" s="3" t="str">
        <x:v>واحد درصد</x:v>
      </x:c>
      <x:c r="K259" s="3"/>
      <x:c r="L259" s="3"/>
      <x:c r="M259" s="3"/>
    </x:row>
    <x:row r="260" ht="42" customHeight="1">
      <x:c r="A260" s="2" t="str">
        <x:v>الکترونیک کارت دماوند</x:v>
      </x:c>
      <x:c r="B260" s="17" t="str">
        <x:v>سهم ابزار فعال سیستمی</x:v>
      </x:c>
      <x:c r="C260" s="3" t="str">
        <x:v>اینترنتی</x:v>
      </x:c>
      <x:c r="D260" s="3" t="str">
        <x:v>سالانه</x:v>
      </x:c>
      <x:c r="E260" s="39" t="n">
        <x:f>IF(NOT(ISNUMBER('ورودی ابزار'!E187)),"n.a.",'ورودی ابزار'!E187)</x:f>
        <x:v>0</x:v>
      </x:c>
      <x:c r="F260" s="39" t="n">
        <x:f>IF(NOT(ISNUMBER('ورودی ابزار'!E751)),"n.a.",'ورودی ابزار'!E751)</x:f>
        <x:v>0.01</x:v>
      </x:c>
      <x:c r="G260" s="39" t="n">
        <x:f>IF(OR(I260&lt;&gt;"قابل مقایسه",COUNT(E260:F260)&lt;2),"n.a.",E260-F260)</x:f>
        <x:v>-0.01</x:v>
      </x:c>
      <x:c r="H260" s="39" t="n">
        <x:f>IF(COUNT(E260:F260)&lt;2,"n.a.",E260-F260)</x:f>
        <x:v>-0.01</x:v>
      </x:c>
      <x:c r="I260" s="3" t="str">
        <x:v>قابل مقایسه</x:v>
      </x:c>
      <x:c r="J260" s="3" t="str">
        <x:v>واحد درصد</x:v>
      </x:c>
      <x:c r="K260" s="3"/>
      <x:c r="L260" s="3"/>
      <x:c r="M260" s="3"/>
    </x:row>
    <x:row r="261" ht="42" customHeight="1">
      <x:c r="A261" s="2" t="str">
        <x:v>الکترونیک کارت دماوند</x:v>
      </x:c>
      <x:c r="B261" s="17" t="str">
        <x:v>سهم ابزار فعال سیستمی</x:v>
      </x:c>
      <x:c r="C261" s="3" t="str">
        <x:v>کد دستوری</x:v>
      </x:c>
      <x:c r="D261" s="3" t="str">
        <x:v>ماهانه</x:v>
      </x:c>
      <x:c r="E261" s="39" t="n">
        <x:f>IF(NOT(ISNUMBER('ورودی ابزار'!E188)),"n.a.",'ورودی ابزار'!E188)</x:f>
        <x:v>0.32</x:v>
      </x:c>
      <x:c r="F261" s="39" t="n">
        <x:f>IF(NOT(ISNUMBER('ورودی ابزار'!E470)),"n.a.",'ورودی ابزار'!E470)</x:f>
        <x:v>0.33</x:v>
      </x:c>
      <x:c r="G261" s="39" t="n">
        <x:f>IF(OR(I261&lt;&gt;"قابل مقایسه",COUNT(E261:F261)&lt;2),"n.a.",E261-F261)</x:f>
        <x:v>-0.010000000000000009</x:v>
      </x:c>
      <x:c r="H261" s="39" t="n">
        <x:f>IF(COUNT(E261:F261)&lt;2,"n.a.",E261-F261)</x:f>
        <x:v>-0.010000000000000009</x:v>
      </x:c>
      <x:c r="I261" s="3" t="str">
        <x:v>قابل مقایسه</x:v>
      </x:c>
      <x:c r="J261" s="3" t="str">
        <x:v>واحد درصد</x:v>
      </x:c>
      <x:c r="K261" s="3"/>
      <x:c r="L261" s="3"/>
      <x:c r="M261" s="3"/>
    </x:row>
    <x:row r="262" ht="42" customHeight="1">
      <x:c r="A262" s="2" t="str">
        <x:v>الکترونیک کارت دماوند</x:v>
      </x:c>
      <x:c r="B262" s="17" t="str">
        <x:v>سهم ابزار فعال سیستمی</x:v>
      </x:c>
      <x:c r="C262" s="3" t="str">
        <x:v>کد دستوری</x:v>
      </x:c>
      <x:c r="D262" s="3" t="str">
        <x:v>سالانه</x:v>
      </x:c>
      <x:c r="E262" s="39" t="n">
        <x:f>IF(NOT(ISNUMBER('ورودی ابزار'!E188)),"n.a.",'ورودی ابزار'!E188)</x:f>
        <x:v>0.32</x:v>
      </x:c>
      <x:c r="F262" s="39" t="n">
        <x:f>IF(NOT(ISNUMBER('ورودی ابزار'!E752)),"n.a.",'ورودی ابزار'!E752)</x:f>
        <x:v>0.02</x:v>
      </x:c>
      <x:c r="G262" s="39" t="n">
        <x:f>IF(OR(I262&lt;&gt;"قابل مقایسه",COUNT(E262:F262)&lt;2),"n.a.",E262-F262)</x:f>
        <x:v>0.3</x:v>
      </x:c>
      <x:c r="H262" s="39" t="n">
        <x:f>IF(COUNT(E262:F262)&lt;2,"n.a.",E262-F262)</x:f>
        <x:v>0.3</x:v>
      </x:c>
      <x:c r="I262" s="3" t="str">
        <x:v>قابل مقایسه</x:v>
      </x:c>
      <x:c r="J262" s="3" t="str">
        <x:v>واحد درصد</x:v>
      </x:c>
      <x:c r="K262" s="3"/>
      <x:c r="L262" s="3"/>
      <x:c r="M262" s="3"/>
    </x:row>
    <x:row r="263" ht="42" customHeight="1">
      <x:c r="A263" s="2" t="str">
        <x:v>الکترونیک کارت دماوند</x:v>
      </x:c>
      <x:c r="B263" s="17" t="str">
        <x:v>سهم ابزار فعال سیستمی</x:v>
      </x:c>
      <x:c r="C263" s="3" t="str">
        <x:v>موبایلی</x:v>
      </x:c>
      <x:c r="D263" s="3" t="str">
        <x:v>ماهانه</x:v>
      </x:c>
      <x:c r="E263" s="39" t="n">
        <x:f>IF(NOT(ISNUMBER('ورودی ابزار'!E189)),"n.a.",'ورودی ابزار'!E189)</x:f>
        <x:v>0</x:v>
      </x:c>
      <x:c r="F263" s="39" t="n">
        <x:f>IF(NOT(ISNUMBER('ورودی ابزار'!E471)),"n.a.",'ورودی ابزار'!E471)</x:f>
        <x:v>0</x:v>
      </x:c>
      <x:c r="G263" s="39" t="n">
        <x:f>IF(OR(I263&lt;&gt;"قابل مقایسه",COUNT(E263:F263)&lt;2),"n.a.",E263-F263)</x:f>
        <x:v>0</x:v>
      </x:c>
      <x:c r="H263" s="39" t="n">
        <x:f>IF(COUNT(E263:F263)&lt;2,"n.a.",E263-F263)</x:f>
        <x:v>0</x:v>
      </x:c>
      <x:c r="I263" s="3" t="str">
        <x:v>قابل مقایسه</x:v>
      </x:c>
      <x:c r="J263" s="3" t="str">
        <x:v>واحد درصد</x:v>
      </x:c>
      <x:c r="K263" s="3"/>
      <x:c r="L263" s="3"/>
      <x:c r="M263" s="3"/>
    </x:row>
    <x:row r="264" ht="42" customHeight="1">
      <x:c r="A264" s="2" t="str">
        <x:v>الکترونیک کارت دماوند</x:v>
      </x:c>
      <x:c r="B264" s="17" t="str">
        <x:v>سهم ابزار فعال سیستمی</x:v>
      </x:c>
      <x:c r="C264" s="3" t="str">
        <x:v>موبایلی</x:v>
      </x:c>
      <x:c r="D264" s="3" t="str">
        <x:v>سالانه</x:v>
      </x:c>
      <x:c r="E264" s="39" t="n">
        <x:f>IF(NOT(ISNUMBER('ورودی ابزار'!E189)),"n.a.",'ورودی ابزار'!E189)</x:f>
        <x:v>0</x:v>
      </x:c>
      <x:c r="F264" s="39" t="n">
        <x:f>IF(NOT(ISNUMBER('ورودی ابزار'!E753)),"n.a.",'ورودی ابزار'!E753)</x:f>
        <x:v>0</x:v>
      </x:c>
      <x:c r="G264" s="39" t="n">
        <x:f>IF(OR(I264&lt;&gt;"قابل مقایسه",COUNT(E264:F264)&lt;2),"n.a.",E264-F264)</x:f>
        <x:v>0</x:v>
      </x:c>
      <x:c r="H264" s="39" t="n">
        <x:f>IF(COUNT(E264:F264)&lt;2,"n.a.",E264-F264)</x:f>
        <x:v>0</x:v>
      </x:c>
      <x:c r="I264" s="3" t="str">
        <x:v>قابل مقایسه</x:v>
      </x:c>
      <x:c r="J264" s="3" t="str">
        <x:v>واحد درصد</x:v>
      </x:c>
      <x:c r="K264" s="3"/>
      <x:c r="L264" s="3"/>
      <x:c r="M264" s="3"/>
    </x:row>
    <x:row r="265" ht="42" customHeight="1">
      <x:c r="A265" s="2" t="str">
        <x:v>به پرداخت ملت</x:v>
      </x:c>
      <x:c r="B265" s="17" t="str">
        <x:v>سهم ابزار فعال سیستمی</x:v>
      </x:c>
      <x:c r="C265" s="3" t="str">
        <x:v>کارت‌خوان</x:v>
      </x:c>
      <x:c r="D265" s="3" t="str">
        <x:v>ماهانه</x:v>
      </x:c>
      <x:c r="E265" s="39" t="n">
        <x:f>IF(NOT(ISNUMBER('ورودی ابزار'!E190)),"n.a.",'ورودی ابزار'!E190)</x:f>
        <x:v>14.06</x:v>
      </x:c>
      <x:c r="F265" s="39" t="n">
        <x:f>IF(NOT(ISNUMBER('ورودی ابزار'!E472)),"n.a.",'ورودی ابزار'!E472)</x:f>
        <x:v>14.12</x:v>
      </x:c>
      <x:c r="G265" s="39" t="n">
        <x:f>IF(OR(I265&lt;&gt;"قابل مقایسه",COUNT(E265:F265)&lt;2),"n.a.",E265-F265)</x:f>
        <x:v>-0.05999999999999872</x:v>
      </x:c>
      <x:c r="H265" s="39" t="n">
        <x:f>IF(COUNT(E265:F265)&lt;2,"n.a.",E265-F265)</x:f>
        <x:v>-0.05999999999999872</x:v>
      </x:c>
      <x:c r="I265" s="3" t="str">
        <x:v>قابل مقایسه</x:v>
      </x:c>
      <x:c r="J265" s="3" t="str">
        <x:v>واحد درصد</x:v>
      </x:c>
      <x:c r="K265" s="3"/>
      <x:c r="L265" s="3"/>
      <x:c r="M265" s="3"/>
    </x:row>
    <x:row r="266" ht="42" customHeight="1">
      <x:c r="A266" s="2" t="str">
        <x:v>به پرداخت ملت</x:v>
      </x:c>
      <x:c r="B266" s="17" t="str">
        <x:v>سهم ابزار فعال سیستمی</x:v>
      </x:c>
      <x:c r="C266" s="3" t="str">
        <x:v>کارت‌خوان</x:v>
      </x:c>
      <x:c r="D266" s="3" t="str">
        <x:v>سالانه</x:v>
      </x:c>
      <x:c r="E266" s="39" t="n">
        <x:f>IF(NOT(ISNUMBER('ورودی ابزار'!E190)),"n.a.",'ورودی ابزار'!E190)</x:f>
        <x:v>14.06</x:v>
      </x:c>
      <x:c r="F266" s="39" t="n">
        <x:f>IF(NOT(ISNUMBER('ورودی ابزار'!E754)),"n.a.",'ورودی ابزار'!E754)</x:f>
        <x:v>13.13</x:v>
      </x:c>
      <x:c r="G266" s="39" t="n">
        <x:f>IF(OR(I266&lt;&gt;"قابل مقایسه",COUNT(E266:F266)&lt;2),"n.a.",E266-F266)</x:f>
        <x:v>0.9299999999999997</x:v>
      </x:c>
      <x:c r="H266" s="39" t="n">
        <x:f>IF(COUNT(E266:F266)&lt;2,"n.a.",E266-F266)</x:f>
        <x:v>0.9299999999999997</x:v>
      </x:c>
      <x:c r="I266" s="3" t="str">
        <x:v>قابل مقایسه</x:v>
      </x:c>
      <x:c r="J266" s="3" t="str">
        <x:v>واحد درصد</x:v>
      </x:c>
      <x:c r="K266" s="3"/>
      <x:c r="L266" s="3"/>
      <x:c r="M266" s="3"/>
    </x:row>
    <x:row r="267" ht="42" customHeight="1">
      <x:c r="A267" s="2" t="str">
        <x:v>به پرداخت ملت</x:v>
      </x:c>
      <x:c r="B267" s="17" t="str">
        <x:v>سهم ابزار فعال سیستمی</x:v>
      </x:c>
      <x:c r="C267" s="3" t="str">
        <x:v>اینترنتی</x:v>
      </x:c>
      <x:c r="D267" s="3" t="str">
        <x:v>ماهانه</x:v>
      </x:c>
      <x:c r="E267" s="39" t="n">
        <x:f>IF(NOT(ISNUMBER('ورودی ابزار'!E191)),"n.a.",'ورودی ابزار'!E191)</x:f>
        <x:v>27.38</x:v>
      </x:c>
      <x:c r="F267" s="39" t="n">
        <x:f>IF(NOT(ISNUMBER('ورودی ابزار'!E473)),"n.a.",'ورودی ابزار'!E473)</x:f>
        <x:v>25.53</x:v>
      </x:c>
      <x:c r="G267" s="39" t="n">
        <x:f>IF(OR(I267&lt;&gt;"قابل مقایسه",COUNT(E267:F267)&lt;2),"n.a.",E267-F267)</x:f>
        <x:v>1.8499999999999979</x:v>
      </x:c>
      <x:c r="H267" s="39" t="n">
        <x:f>IF(COUNT(E267:F267)&lt;2,"n.a.",E267-F267)</x:f>
        <x:v>1.8499999999999979</x:v>
      </x:c>
      <x:c r="I267" s="3" t="str">
        <x:v>قابل مقایسه</x:v>
      </x:c>
      <x:c r="J267" s="3" t="str">
        <x:v>واحد درصد</x:v>
      </x:c>
      <x:c r="K267" s="3"/>
      <x:c r="L267" s="3"/>
      <x:c r="M267" s="3"/>
    </x:row>
    <x:row r="268" ht="42" customHeight="1">
      <x:c r="A268" s="2" t="str">
        <x:v>به پرداخت ملت</x:v>
      </x:c>
      <x:c r="B268" s="17" t="str">
        <x:v>سهم ابزار فعال سیستمی</x:v>
      </x:c>
      <x:c r="C268" s="3" t="str">
        <x:v>اینترنتی</x:v>
      </x:c>
      <x:c r="D268" s="3" t="str">
        <x:v>سالانه</x:v>
      </x:c>
      <x:c r="E268" s="39" t="n">
        <x:f>IF(NOT(ISNUMBER('ورودی ابزار'!E191)),"n.a.",'ورودی ابزار'!E191)</x:f>
        <x:v>27.38</x:v>
      </x:c>
      <x:c r="F268" s="39" t="n">
        <x:f>IF(NOT(ISNUMBER('ورودی ابزار'!E755)),"n.a.",'ورودی ابزار'!E755)</x:f>
        <x:v>11.75</x:v>
      </x:c>
      <x:c r="G268" s="39" t="n">
        <x:f>IF(OR(I268&lt;&gt;"قابل مقایسه",COUNT(E268:F268)&lt;2),"n.a.",E268-F268)</x:f>
        <x:v>15.629999999999999</x:v>
      </x:c>
      <x:c r="H268" s="39" t="n">
        <x:f>IF(COUNT(E268:F268)&lt;2,"n.a.",E268-F268)</x:f>
        <x:v>15.629999999999999</x:v>
      </x:c>
      <x:c r="I268" s="3" t="str">
        <x:v>قابل مقایسه</x:v>
      </x:c>
      <x:c r="J268" s="3" t="str">
        <x:v>واحد درصد</x:v>
      </x:c>
      <x:c r="K268" s="3"/>
      <x:c r="L268" s="3"/>
      <x:c r="M268" s="3"/>
    </x:row>
    <x:row r="269" ht="42" customHeight="1">
      <x:c r="A269" s="2" t="str">
        <x:v>به پرداخت ملت</x:v>
      </x:c>
      <x:c r="B269" s="17" t="str">
        <x:v>سهم ابزار فعال سیستمی</x:v>
      </x:c>
      <x:c r="C269" s="3" t="str">
        <x:v>کد دستوری</x:v>
      </x:c>
      <x:c r="D269" s="3" t="str">
        <x:v>ماهانه</x:v>
      </x:c>
      <x:c r="E269" s="39" t="n">
        <x:f>IF(NOT(ISNUMBER('ورودی ابزار'!E192)),"n.a.",'ورودی ابزار'!E192)</x:f>
        <x:v>36.54</x:v>
      </x:c>
      <x:c r="F269" s="39" t="n">
        <x:f>IF(NOT(ISNUMBER('ورودی ابزار'!E474)),"n.a.",'ورودی ابزار'!E474)</x:f>
        <x:v>36.48</x:v>
      </x:c>
      <x:c r="G269" s="39" t="n">
        <x:f>IF(OR(I269&lt;&gt;"قابل مقایسه",COUNT(E269:F269)&lt;2),"n.a.",E269-F269)</x:f>
        <x:v>0.060000000000002274</x:v>
      </x:c>
      <x:c r="H269" s="39" t="n">
        <x:f>IF(COUNT(E269:F269)&lt;2,"n.a.",E269-F269)</x:f>
        <x:v>0.060000000000002274</x:v>
      </x:c>
      <x:c r="I269" s="3" t="str">
        <x:v>قابل مقایسه</x:v>
      </x:c>
      <x:c r="J269" s="3" t="str">
        <x:v>واحد درصد</x:v>
      </x:c>
      <x:c r="K269" s="3"/>
      <x:c r="L269" s="3"/>
      <x:c r="M269" s="3"/>
    </x:row>
    <x:row r="270" ht="42" customHeight="1">
      <x:c r="A270" s="2" t="str">
        <x:v>به پرداخت ملت</x:v>
      </x:c>
      <x:c r="B270" s="17" t="str">
        <x:v>سهم ابزار فعال سیستمی</x:v>
      </x:c>
      <x:c r="C270" s="3" t="str">
        <x:v>کد دستوری</x:v>
      </x:c>
      <x:c r="D270" s="3" t="str">
        <x:v>سالانه</x:v>
      </x:c>
      <x:c r="E270" s="39" t="n">
        <x:f>IF(NOT(ISNUMBER('ورودی ابزار'!E192)),"n.a.",'ورودی ابزار'!E192)</x:f>
        <x:v>36.54</x:v>
      </x:c>
      <x:c r="F270" s="39" t="n">
        <x:f>IF(NOT(ISNUMBER('ورودی ابزار'!E756)),"n.a.",'ورودی ابزار'!E756)</x:f>
        <x:v>26.92</x:v>
      </x:c>
      <x:c r="G270" s="39" t="n">
        <x:f>IF(OR(I270&lt;&gt;"قابل مقایسه",COUNT(E270:F270)&lt;2),"n.a.",E270-F270)</x:f>
        <x:v>9.619999999999997</x:v>
      </x:c>
      <x:c r="H270" s="39" t="n">
        <x:f>IF(COUNT(E270:F270)&lt;2,"n.a.",E270-F270)</x:f>
        <x:v>9.619999999999997</x:v>
      </x:c>
      <x:c r="I270" s="3" t="str">
        <x:v>قابل مقایسه</x:v>
      </x:c>
      <x:c r="J270" s="3" t="str">
        <x:v>واحد درصد</x:v>
      </x:c>
      <x:c r="K270" s="3"/>
      <x:c r="L270" s="3"/>
      <x:c r="M270" s="3"/>
    </x:row>
    <x:row r="271" ht="42" customHeight="1">
      <x:c r="A271" s="2" t="str">
        <x:v>به پرداخت ملت</x:v>
      </x:c>
      <x:c r="B271" s="17" t="str">
        <x:v>سهم ابزار فعال سیستمی</x:v>
      </x:c>
      <x:c r="C271" s="3" t="str">
        <x:v>موبایلی</x:v>
      </x:c>
      <x:c r="D271" s="3" t="str">
        <x:v>ماهانه</x:v>
      </x:c>
      <x:c r="E271" s="39" t="n">
        <x:f>IF(NOT(ISNUMBER('ورودی ابزار'!E193)),"n.a.",'ورودی ابزار'!E193)</x:f>
        <x:v>0.91</x:v>
      </x:c>
      <x:c r="F271" s="39" t="n">
        <x:f>IF(NOT(ISNUMBER('ورودی ابزار'!E475)),"n.a.",'ورودی ابزار'!E475)</x:f>
        <x:v>0.59</x:v>
      </x:c>
      <x:c r="G271" s="39" t="n">
        <x:f>IF(OR(I271&lt;&gt;"قابل مقایسه",COUNT(E271:F271)&lt;2),"n.a.",E271-F271)</x:f>
        <x:v>0.32000000000000006</x:v>
      </x:c>
      <x:c r="H271" s="39" t="n">
        <x:f>IF(COUNT(E271:F271)&lt;2,"n.a.",E271-F271)</x:f>
        <x:v>0.32000000000000006</x:v>
      </x:c>
      <x:c r="I271" s="3" t="str">
        <x:v>قابل مقایسه</x:v>
      </x:c>
      <x:c r="J271" s="3" t="str">
        <x:v>واحد درصد</x:v>
      </x:c>
      <x:c r="K271" s="3"/>
      <x:c r="L271" s="3"/>
      <x:c r="M271" s="3"/>
    </x:row>
    <x:row r="272" ht="42" customHeight="1">
      <x:c r="A272" s="2" t="str">
        <x:v>به پرداخت ملت</x:v>
      </x:c>
      <x:c r="B272" s="17" t="str">
        <x:v>سهم ابزار فعال سیستمی</x:v>
      </x:c>
      <x:c r="C272" s="3" t="str">
        <x:v>موبایلی</x:v>
      </x:c>
      <x:c r="D272" s="3" t="str">
        <x:v>سالانه</x:v>
      </x:c>
      <x:c r="E272" s="39" t="n">
        <x:f>IF(NOT(ISNUMBER('ورودی ابزار'!E193)),"n.a.",'ورودی ابزار'!E193)</x:f>
        <x:v>0.91</x:v>
      </x:c>
      <x:c r="F272" s="39" t="n">
        <x:f>IF(NOT(ISNUMBER('ورودی ابزار'!E757)),"n.a.",'ورودی ابزار'!E757)</x:f>
        <x:v>0</x:v>
      </x:c>
      <x:c r="G272" s="39" t="n">
        <x:f>IF(OR(I272&lt;&gt;"قابل مقایسه",COUNT(E272:F272)&lt;2),"n.a.",E272-F272)</x:f>
        <x:v>0.91</x:v>
      </x:c>
      <x:c r="H272" s="39" t="n">
        <x:f>IF(COUNT(E272:F272)&lt;2,"n.a.",E272-F272)</x:f>
        <x:v>0.91</x:v>
      </x:c>
      <x:c r="I272" s="3" t="str">
        <x:v>قابل مقایسه</x:v>
      </x:c>
      <x:c r="J272" s="3" t="str">
        <x:v>واحد درصد</x:v>
      </x:c>
      <x:c r="K272" s="3"/>
      <x:c r="L272" s="3"/>
      <x:c r="M272" s="3"/>
    </x:row>
    <x:row r="273" ht="42" customHeight="1">
      <x:c r="A273" s="2" t="str">
        <x:v>پرداخت الکترونیک سداد</x:v>
      </x:c>
      <x:c r="B273" s="17" t="str">
        <x:v>سهم ابزار فعال سیستمی</x:v>
      </x:c>
      <x:c r="C273" s="3" t="str">
        <x:v>کارت‌خوان</x:v>
      </x:c>
      <x:c r="D273" s="3" t="str">
        <x:v>ماهانه</x:v>
      </x:c>
      <x:c r="E273" s="39" t="n">
        <x:f>IF(NOT(ISNUMBER('ورودی ابزار'!E194)),"n.a.",'ورودی ابزار'!E194)</x:f>
        <x:v>6.95</x:v>
      </x:c>
      <x:c r="F273" s="39" t="n">
        <x:f>IF(NOT(ISNUMBER('ورودی ابزار'!E476)),"n.a.",'ورودی ابزار'!E476)</x:f>
        <x:v>7.01</x:v>
      </x:c>
      <x:c r="G273" s="39" t="n">
        <x:f>IF(OR(I273&lt;&gt;"قابل مقایسه",COUNT(E273:F273)&lt;2),"n.a.",E273-F273)</x:f>
        <x:v>-0.05999999999999961</x:v>
      </x:c>
      <x:c r="H273" s="39" t="n">
        <x:f>IF(COUNT(E273:F273)&lt;2,"n.a.",E273-F273)</x:f>
        <x:v>-0.05999999999999961</x:v>
      </x:c>
      <x:c r="I273" s="3" t="str">
        <x:v>قابل مقایسه</x:v>
      </x:c>
      <x:c r="J273" s="3" t="str">
        <x:v>واحد درصد</x:v>
      </x:c>
      <x:c r="K273" s="3"/>
      <x:c r="L273" s="3"/>
      <x:c r="M273" s="3"/>
    </x:row>
    <x:row r="274" ht="42" customHeight="1">
      <x:c r="A274" s="2" t="str">
        <x:v>پرداخت الکترونیک سداد</x:v>
      </x:c>
      <x:c r="B274" s="17" t="str">
        <x:v>سهم ابزار فعال سیستمی</x:v>
      </x:c>
      <x:c r="C274" s="3" t="str">
        <x:v>کارت‌خوان</x:v>
      </x:c>
      <x:c r="D274" s="3" t="str">
        <x:v>سالانه</x:v>
      </x:c>
      <x:c r="E274" s="39" t="n">
        <x:f>IF(NOT(ISNUMBER('ورودی ابزار'!E194)),"n.a.",'ورودی ابزار'!E194)</x:f>
        <x:v>6.95</x:v>
      </x:c>
      <x:c r="F274" s="39" t="n">
        <x:f>IF(NOT(ISNUMBER('ورودی ابزار'!E758)),"n.a.",'ورودی ابزار'!E758)</x:f>
        <x:v>7.17</x:v>
      </x:c>
      <x:c r="G274" s="39" t="n">
        <x:f>IF(OR(I274&lt;&gt;"قابل مقایسه",COUNT(E274:F274)&lt;2),"n.a.",E274-F274)</x:f>
        <x:v>-0.21999999999999975</x:v>
      </x:c>
      <x:c r="H274" s="39" t="n">
        <x:f>IF(COUNT(E274:F274)&lt;2,"n.a.",E274-F274)</x:f>
        <x:v>-0.21999999999999975</x:v>
      </x:c>
      <x:c r="I274" s="3" t="str">
        <x:v>قابل مقایسه</x:v>
      </x:c>
      <x:c r="J274" s="3" t="str">
        <x:v>واحد درصد</x:v>
      </x:c>
      <x:c r="K274" s="3"/>
      <x:c r="L274" s="3"/>
      <x:c r="M274" s="3"/>
    </x:row>
    <x:row r="275" ht="42" customHeight="1">
      <x:c r="A275" s="2" t="str">
        <x:v>پرداخت الکترونیک سداد</x:v>
      </x:c>
      <x:c r="B275" s="17" t="str">
        <x:v>سهم ابزار فعال سیستمی</x:v>
      </x:c>
      <x:c r="C275" s="3" t="str">
        <x:v>اینترنتی</x:v>
      </x:c>
      <x:c r="D275" s="3" t="str">
        <x:v>ماهانه</x:v>
      </x:c>
      <x:c r="E275" s="39" t="n">
        <x:f>IF(NOT(ISNUMBER('ورودی ابزار'!E195)),"n.a.",'ورودی ابزار'!E195)</x:f>
        <x:v>1.46</x:v>
      </x:c>
      <x:c r="F275" s="39" t="n">
        <x:f>IF(NOT(ISNUMBER('ورودی ابزار'!E477)),"n.a.",'ورودی ابزار'!E477)</x:f>
        <x:v>1.46</x:v>
      </x:c>
      <x:c r="G275" s="39" t="n">
        <x:f>IF(OR(I275&lt;&gt;"قابل مقایسه",COUNT(E275:F275)&lt;2),"n.a.",E275-F275)</x:f>
        <x:v>0</x:v>
      </x:c>
      <x:c r="H275" s="39" t="n">
        <x:f>IF(COUNT(E275:F275)&lt;2,"n.a.",E275-F275)</x:f>
        <x:v>0</x:v>
      </x:c>
      <x:c r="I275" s="3" t="str">
        <x:v>قابل مقایسه</x:v>
      </x:c>
      <x:c r="J275" s="3" t="str">
        <x:v>واحد درصد</x:v>
      </x:c>
      <x:c r="K275" s="3"/>
      <x:c r="L275" s="3"/>
      <x:c r="M275" s="3"/>
    </x:row>
    <x:row r="276" ht="42" customHeight="1">
      <x:c r="A276" s="2" t="str">
        <x:v>پرداخت الکترونیک سداد</x:v>
      </x:c>
      <x:c r="B276" s="17" t="str">
        <x:v>سهم ابزار فعال سیستمی</x:v>
      </x:c>
      <x:c r="C276" s="3" t="str">
        <x:v>اینترنتی</x:v>
      </x:c>
      <x:c r="D276" s="3" t="str">
        <x:v>سالانه</x:v>
      </x:c>
      <x:c r="E276" s="39" t="n">
        <x:f>IF(NOT(ISNUMBER('ورودی ابزار'!E195)),"n.a.",'ورودی ابزار'!E195)</x:f>
        <x:v>1.46</x:v>
      </x:c>
      <x:c r="F276" s="39" t="n">
        <x:f>IF(NOT(ISNUMBER('ورودی ابزار'!E759)),"n.a.",'ورودی ابزار'!E759)</x:f>
        <x:v>2.47</x:v>
      </x:c>
      <x:c r="G276" s="39" t="n">
        <x:f>IF(OR(I276&lt;&gt;"قابل مقایسه",COUNT(E276:F276)&lt;2),"n.a.",E276-F276)</x:f>
        <x:v>-1.0100000000000002</x:v>
      </x:c>
      <x:c r="H276" s="39" t="n">
        <x:f>IF(COUNT(E276:F276)&lt;2,"n.a.",E276-F276)</x:f>
        <x:v>-1.0100000000000002</x:v>
      </x:c>
      <x:c r="I276" s="3" t="str">
        <x:v>قابل مقایسه</x:v>
      </x:c>
      <x:c r="J276" s="3" t="str">
        <x:v>واحد درصد</x:v>
      </x:c>
      <x:c r="K276" s="3"/>
      <x:c r="L276" s="3"/>
      <x:c r="M276" s="3"/>
    </x:row>
    <x:row r="277" ht="42" customHeight="1">
      <x:c r="A277" s="2" t="str">
        <x:v>پرداخت الکترونیک سداد</x:v>
      </x:c>
      <x:c r="B277" s="17" t="str">
        <x:v>سهم ابزار فعال سیستمی</x:v>
      </x:c>
      <x:c r="C277" s="3" t="str">
        <x:v>کد دستوری</x:v>
      </x:c>
      <x:c r="D277" s="3" t="str">
        <x:v>ماهانه</x:v>
      </x:c>
      <x:c r="E277" s="39" t="n">
        <x:f>IF(NOT(ISNUMBER('ورودی ابزار'!E196)),"n.a.",'ورودی ابزار'!E196)</x:f>
        <x:v>3.53</x:v>
      </x:c>
      <x:c r="F277" s="39" t="n">
        <x:f>IF(NOT(ISNUMBER('ورودی ابزار'!E478)),"n.a.",'ورودی ابزار'!E478)</x:f>
        <x:v>3.58</x:v>
      </x:c>
      <x:c r="G277" s="39" t="n">
        <x:f>IF(OR(I277&lt;&gt;"قابل مقایسه",COUNT(E277:F277)&lt;2),"n.a.",E277-F277)</x:f>
        <x:v>-0.050000000000000266</x:v>
      </x:c>
      <x:c r="H277" s="39" t="n">
        <x:f>IF(COUNT(E277:F277)&lt;2,"n.a.",E277-F277)</x:f>
        <x:v>-0.050000000000000266</x:v>
      </x:c>
      <x:c r="I277" s="3" t="str">
        <x:v>قابل مقایسه</x:v>
      </x:c>
      <x:c r="J277" s="3" t="str">
        <x:v>واحد درصد</x:v>
      </x:c>
      <x:c r="K277" s="3"/>
      <x:c r="L277" s="3"/>
      <x:c r="M277" s="3"/>
    </x:row>
    <x:row r="278" ht="42" customHeight="1">
      <x:c r="A278" s="2" t="str">
        <x:v>پرداخت الکترونیک سداد</x:v>
      </x:c>
      <x:c r="B278" s="17" t="str">
        <x:v>سهم ابزار فعال سیستمی</x:v>
      </x:c>
      <x:c r="C278" s="3" t="str">
        <x:v>کد دستوری</x:v>
      </x:c>
      <x:c r="D278" s="3" t="str">
        <x:v>سالانه</x:v>
      </x:c>
      <x:c r="E278" s="39" t="n">
        <x:f>IF(NOT(ISNUMBER('ورودی ابزار'!E196)),"n.a.",'ورودی ابزار'!E196)</x:f>
        <x:v>3.53</x:v>
      </x:c>
      <x:c r="F278" s="39" t="n">
        <x:f>IF(NOT(ISNUMBER('ورودی ابزار'!E760)),"n.a.",'ورودی ابزار'!E760)</x:f>
        <x:v>0.47</x:v>
      </x:c>
      <x:c r="G278" s="39" t="n">
        <x:f>IF(OR(I278&lt;&gt;"قابل مقایسه",COUNT(E278:F278)&lt;2),"n.a.",E278-F278)</x:f>
        <x:v>3.0599999999999996</x:v>
      </x:c>
      <x:c r="H278" s="39" t="n">
        <x:f>IF(COUNT(E278:F278)&lt;2,"n.a.",E278-F278)</x:f>
        <x:v>3.0599999999999996</x:v>
      </x:c>
      <x:c r="I278" s="3" t="str">
        <x:v>قابل مقایسه</x:v>
      </x:c>
      <x:c r="J278" s="3" t="str">
        <x:v>واحد درصد</x:v>
      </x:c>
      <x:c r="K278" s="3"/>
      <x:c r="L278" s="3"/>
      <x:c r="M278" s="3"/>
    </x:row>
    <x:row r="279" ht="42" customHeight="1">
      <x:c r="A279" s="2" t="str">
        <x:v>پرداخت الکترونیک سداد</x:v>
      </x:c>
      <x:c r="B279" s="17" t="str">
        <x:v>سهم ابزار فعال سیستمی</x:v>
      </x:c>
      <x:c r="C279" s="3" t="str">
        <x:v>موبایلی</x:v>
      </x:c>
      <x:c r="D279" s="3" t="str">
        <x:v>ماهانه</x:v>
      </x:c>
      <x:c r="E279" s="39" t="n">
        <x:f>IF(NOT(ISNUMBER('ورودی ابزار'!E197)),"n.a.",'ورودی ابزار'!E197)</x:f>
        <x:v>7.85</x:v>
      </x:c>
      <x:c r="F279" s="39" t="n">
        <x:f>IF(NOT(ISNUMBER('ورودی ابزار'!E479)),"n.a.",'ورودی ابزار'!E479)</x:f>
        <x:v>6.29</x:v>
      </x:c>
      <x:c r="G279" s="39" t="n">
        <x:f>IF(OR(I279&lt;&gt;"قابل مقایسه",COUNT(E279:F279)&lt;2),"n.a.",E279-F279)</x:f>
        <x:v>1.5599999999999996</x:v>
      </x:c>
      <x:c r="H279" s="39" t="n">
        <x:f>IF(COUNT(E279:F279)&lt;2,"n.a.",E279-F279)</x:f>
        <x:v>1.5599999999999996</x:v>
      </x:c>
      <x:c r="I279" s="3" t="str">
        <x:v>قابل مقایسه</x:v>
      </x:c>
      <x:c r="J279" s="3" t="str">
        <x:v>واحد درصد</x:v>
      </x:c>
      <x:c r="K279" s="3"/>
      <x:c r="L279" s="3"/>
      <x:c r="M279" s="3"/>
    </x:row>
    <x:row r="280" ht="42" customHeight="1">
      <x:c r="A280" s="2" t="str">
        <x:v>پرداخت الکترونیک سداد</x:v>
      </x:c>
      <x:c r="B280" s="17" t="str">
        <x:v>سهم ابزار فعال سیستمی</x:v>
      </x:c>
      <x:c r="C280" s="3" t="str">
        <x:v>موبایلی</x:v>
      </x:c>
      <x:c r="D280" s="3" t="str">
        <x:v>سالانه</x:v>
      </x:c>
      <x:c r="E280" s="39" t="n">
        <x:f>IF(NOT(ISNUMBER('ورودی ابزار'!E197)),"n.a.",'ورودی ابزار'!E197)</x:f>
        <x:v>7.85</x:v>
      </x:c>
      <x:c r="F280" s="39" t="n">
        <x:f>IF(NOT(ISNUMBER('ورودی ابزار'!E761)),"n.a.",'ورودی ابزار'!E761)</x:f>
        <x:v>12.22</x:v>
      </x:c>
      <x:c r="G280" s="39" t="n">
        <x:f>IF(OR(I280&lt;&gt;"قابل مقایسه",COUNT(E280:F280)&lt;2),"n.a.",E280-F280)</x:f>
        <x:v>-4.370000000000001</x:v>
      </x:c>
      <x:c r="H280" s="39" t="n">
        <x:f>IF(COUNT(E280:F280)&lt;2,"n.a.",E280-F280)</x:f>
        <x:v>-4.370000000000001</x:v>
      </x:c>
      <x:c r="I280" s="3" t="str">
        <x:v>قابل مقایسه</x:v>
      </x:c>
      <x:c r="J280" s="3" t="str">
        <x:v>واحد درصد</x:v>
      </x:c>
      <x:c r="K280" s="3"/>
      <x:c r="L280" s="3"/>
      <x:c r="M280" s="3"/>
    </x:row>
    <x:row r="281" ht="42" customHeight="1">
      <x:c r="A281" s="2" t="str">
        <x:v>پرداخت الکترونیک پاسارگاد</x:v>
      </x:c>
      <x:c r="B281" s="17" t="str">
        <x:v>سهم ابزار فعال سیستمی</x:v>
      </x:c>
      <x:c r="C281" s="3" t="str">
        <x:v>کارت‌خوان</x:v>
      </x:c>
      <x:c r="D281" s="3" t="str">
        <x:v>ماهانه</x:v>
      </x:c>
      <x:c r="E281" s="39" t="n">
        <x:f>IF(NOT(ISNUMBER('ورودی ابزار'!E198)),"n.a.",'ورودی ابزار'!E198)</x:f>
        <x:v>9.19</x:v>
      </x:c>
      <x:c r="F281" s="39" t="n">
        <x:f>IF(NOT(ISNUMBER('ورودی ابزار'!E480)),"n.a.",'ورودی ابزار'!E480)</x:f>
        <x:v>9.52</x:v>
      </x:c>
      <x:c r="G281" s="39" t="n">
        <x:f>IF(OR(I281&lt;&gt;"قابل مقایسه",COUNT(E281:F281)&lt;2),"n.a.",E281-F281)</x:f>
        <x:v>-0.33000000000000007</x:v>
      </x:c>
      <x:c r="H281" s="39" t="n">
        <x:f>IF(COUNT(E281:F281)&lt;2,"n.a.",E281-F281)</x:f>
        <x:v>-0.33000000000000007</x:v>
      </x:c>
      <x:c r="I281" s="3" t="str">
        <x:v>قابل مقایسه</x:v>
      </x:c>
      <x:c r="J281" s="3" t="str">
        <x:v>واحد درصد</x:v>
      </x:c>
      <x:c r="K281" s="3"/>
      <x:c r="L281" s="3"/>
      <x:c r="M281" s="3"/>
    </x:row>
    <x:row r="282" ht="42" customHeight="1">
      <x:c r="A282" s="2" t="str">
        <x:v>پرداخت الکترونیک پاسارگاد</x:v>
      </x:c>
      <x:c r="B282" s="17" t="str">
        <x:v>سهم ابزار فعال سیستمی</x:v>
      </x:c>
      <x:c r="C282" s="3" t="str">
        <x:v>کارت‌خوان</x:v>
      </x:c>
      <x:c r="D282" s="3" t="str">
        <x:v>سالانه</x:v>
      </x:c>
      <x:c r="E282" s="39" t="n">
        <x:f>IF(NOT(ISNUMBER('ورودی ابزار'!E198)),"n.a.",'ورودی ابزار'!E198)</x:f>
        <x:v>9.19</x:v>
      </x:c>
      <x:c r="F282" s="39" t="n">
        <x:f>IF(NOT(ISNUMBER('ورودی ابزار'!E762)),"n.a.",'ورودی ابزار'!E762)</x:f>
        <x:v>13.27</x:v>
      </x:c>
      <x:c r="G282" s="39" t="n">
        <x:f>IF(OR(I282&lt;&gt;"قابل مقایسه",COUNT(E282:F282)&lt;2),"n.a.",E282-F282)</x:f>
        <x:v>-4.08</x:v>
      </x:c>
      <x:c r="H282" s="39" t="n">
        <x:f>IF(COUNT(E282:F282)&lt;2,"n.a.",E282-F282)</x:f>
        <x:v>-4.08</x:v>
      </x:c>
      <x:c r="I282" s="3" t="str">
        <x:v>قابل مقایسه</x:v>
      </x:c>
      <x:c r="J282" s="3" t="str">
        <x:v>واحد درصد</x:v>
      </x:c>
      <x:c r="K282" s="3"/>
      <x:c r="L282" s="3"/>
      <x:c r="M282" s="3"/>
    </x:row>
    <x:row r="283" ht="42" customHeight="1">
      <x:c r="A283" s="2" t="str">
        <x:v>پرداخت الکترونیک پاسارگاد</x:v>
      </x:c>
      <x:c r="B283" s="17" t="str">
        <x:v>سهم ابزار فعال سیستمی</x:v>
      </x:c>
      <x:c r="C283" s="3" t="str">
        <x:v>اینترنتی</x:v>
      </x:c>
      <x:c r="D283" s="3" t="str">
        <x:v>ماهانه</x:v>
      </x:c>
      <x:c r="E283" s="39" t="n">
        <x:f>IF(NOT(ISNUMBER('ورودی ابزار'!E199)),"n.a.",'ورودی ابزار'!E199)</x:f>
        <x:v>4.57</x:v>
      </x:c>
      <x:c r="F283" s="39" t="n">
        <x:f>IF(NOT(ISNUMBER('ورودی ابزار'!E481)),"n.a.",'ورودی ابزار'!E481)</x:f>
        <x:v>4.62</x:v>
      </x:c>
      <x:c r="G283" s="39" t="n">
        <x:f>IF(OR(I283&lt;&gt;"قابل مقایسه",COUNT(E283:F283)&lt;2),"n.a.",E283-F283)</x:f>
        <x:v>-0.04999999999999982</x:v>
      </x:c>
      <x:c r="H283" s="39" t="n">
        <x:f>IF(COUNT(E283:F283)&lt;2,"n.a.",E283-F283)</x:f>
        <x:v>-0.04999999999999982</x:v>
      </x:c>
      <x:c r="I283" s="3" t="str">
        <x:v>قابل مقایسه</x:v>
      </x:c>
      <x:c r="J283" s="3" t="str">
        <x:v>واحد درصد</x:v>
      </x:c>
      <x:c r="K283" s="3"/>
      <x:c r="L283" s="3"/>
      <x:c r="M283" s="3"/>
    </x:row>
    <x:row r="284" ht="42" customHeight="1">
      <x:c r="A284" s="2" t="str">
        <x:v>پرداخت الکترونیک پاسارگاد</x:v>
      </x:c>
      <x:c r="B284" s="17" t="str">
        <x:v>سهم ابزار فعال سیستمی</x:v>
      </x:c>
      <x:c r="C284" s="3" t="str">
        <x:v>اینترنتی</x:v>
      </x:c>
      <x:c r="D284" s="3" t="str">
        <x:v>سالانه</x:v>
      </x:c>
      <x:c r="E284" s="39" t="n">
        <x:f>IF(NOT(ISNUMBER('ورودی ابزار'!E199)),"n.a.",'ورودی ابزار'!E199)</x:f>
        <x:v>4.57</x:v>
      </x:c>
      <x:c r="F284" s="39" t="n">
        <x:f>IF(NOT(ISNUMBER('ورودی ابزار'!E763)),"n.a.",'ورودی ابزار'!E763)</x:f>
        <x:v>6.97</x:v>
      </x:c>
      <x:c r="G284" s="39" t="n">
        <x:f>IF(OR(I284&lt;&gt;"قابل مقایسه",COUNT(E284:F284)&lt;2),"n.a.",E284-F284)</x:f>
        <x:v>-2.3999999999999995</x:v>
      </x:c>
      <x:c r="H284" s="39" t="n">
        <x:f>IF(COUNT(E284:F284)&lt;2,"n.a.",E284-F284)</x:f>
        <x:v>-2.3999999999999995</x:v>
      </x:c>
      <x:c r="I284" s="3" t="str">
        <x:v>قابل مقایسه</x:v>
      </x:c>
      <x:c r="J284" s="3" t="str">
        <x:v>واحد درصد</x:v>
      </x:c>
      <x:c r="K284" s="3"/>
      <x:c r="L284" s="3"/>
      <x:c r="M284" s="3"/>
    </x:row>
    <x:row r="285" ht="42" customHeight="1">
      <x:c r="A285" s="2" t="str">
        <x:v>پرداخت الکترونیک پاسارگاد</x:v>
      </x:c>
      <x:c r="B285" s="17" t="str">
        <x:v>سهم ابزار فعال سیستمی</x:v>
      </x:c>
      <x:c r="C285" s="3" t="str">
        <x:v>کد دستوری</x:v>
      </x:c>
      <x:c r="D285" s="3" t="str">
        <x:v>ماهانه</x:v>
      </x:c>
      <x:c r="E285" s="39" t="n">
        <x:f>IF(NOT(ISNUMBER('ورودی ابزار'!E200)),"n.a.",'ورودی ابزار'!E200)</x:f>
        <x:v>0</x:v>
      </x:c>
      <x:c r="F285" s="39" t="n">
        <x:f>IF(NOT(ISNUMBER('ورودی ابزار'!E482)),"n.a.",'ورودی ابزار'!E482)</x:f>
        <x:v>0</x:v>
      </x:c>
      <x:c r="G285" s="39" t="n">
        <x:f>IF(OR(I285&lt;&gt;"قابل مقایسه",COUNT(E285:F285)&lt;2),"n.a.",E285-F285)</x:f>
        <x:v>0</x:v>
      </x:c>
      <x:c r="H285" s="39" t="n">
        <x:f>IF(COUNT(E285:F285)&lt;2,"n.a.",E285-F285)</x:f>
        <x:v>0</x:v>
      </x:c>
      <x:c r="I285" s="3" t="str">
        <x:v>قابل مقایسه</x:v>
      </x:c>
      <x:c r="J285" s="3" t="str">
        <x:v>واحد درصد</x:v>
      </x:c>
      <x:c r="K285" s="3"/>
      <x:c r="L285" s="3"/>
      <x:c r="M285" s="3"/>
    </x:row>
    <x:row r="286" ht="42" customHeight="1">
      <x:c r="A286" s="2" t="str">
        <x:v>پرداخت الکترونیک پاسارگاد</x:v>
      </x:c>
      <x:c r="B286" s="17" t="str">
        <x:v>سهم ابزار فعال سیستمی</x:v>
      </x:c>
      <x:c r="C286" s="3" t="str">
        <x:v>کد دستوری</x:v>
      </x:c>
      <x:c r="D286" s="3" t="str">
        <x:v>سالانه</x:v>
      </x:c>
      <x:c r="E286" s="39" t="n">
        <x:f>IF(NOT(ISNUMBER('ورودی ابزار'!E200)),"n.a.",'ورودی ابزار'!E200)</x:f>
        <x:v>0</x:v>
      </x:c>
      <x:c r="F286" s="39" t="n">
        <x:f>IF(NOT(ISNUMBER('ورودی ابزار'!E764)),"n.a.",'ورودی ابزار'!E764)</x:f>
        <x:v>0</x:v>
      </x:c>
      <x:c r="G286" s="39" t="n">
        <x:f>IF(OR(I286&lt;&gt;"قابل مقایسه",COUNT(E286:F286)&lt;2),"n.a.",E286-F286)</x:f>
        <x:v>0</x:v>
      </x:c>
      <x:c r="H286" s="39" t="n">
        <x:f>IF(COUNT(E286:F286)&lt;2,"n.a.",E286-F286)</x:f>
        <x:v>0</x:v>
      </x:c>
      <x:c r="I286" s="3" t="str">
        <x:v>قابل مقایسه</x:v>
      </x:c>
      <x:c r="J286" s="3" t="str">
        <x:v>واحد درصد</x:v>
      </x:c>
      <x:c r="K286" s="3"/>
      <x:c r="L286" s="3"/>
      <x:c r="M286" s="3"/>
    </x:row>
    <x:row r="287" ht="42" customHeight="1">
      <x:c r="A287" s="2" t="str">
        <x:v>پرداخت الکترونیک پاسارگاد</x:v>
      </x:c>
      <x:c r="B287" s="17" t="str">
        <x:v>سهم ابزار فعال سیستمی</x:v>
      </x:c>
      <x:c r="C287" s="3" t="str">
        <x:v>موبایلی</x:v>
      </x:c>
      <x:c r="D287" s="3" t="str">
        <x:v>ماهانه</x:v>
      </x:c>
      <x:c r="E287" s="39" t="n">
        <x:f>IF(NOT(ISNUMBER('ورودی ابزار'!E201)),"n.a.",'ورودی ابزار'!E201)</x:f>
        <x:v>0.73</x:v>
      </x:c>
      <x:c r="F287" s="39" t="n">
        <x:f>IF(NOT(ISNUMBER('ورودی ابزار'!E483)),"n.a.",'ورودی ابزار'!E483)</x:f>
        <x:v>0.39</x:v>
      </x:c>
      <x:c r="G287" s="39" t="n">
        <x:f>IF(OR(I287&lt;&gt;"قابل مقایسه",COUNT(E287:F287)&lt;2),"n.a.",E287-F287)</x:f>
        <x:v>0.33999999999999997</x:v>
      </x:c>
      <x:c r="H287" s="39" t="n">
        <x:f>IF(COUNT(E287:F287)&lt;2,"n.a.",E287-F287)</x:f>
        <x:v>0.33999999999999997</x:v>
      </x:c>
      <x:c r="I287" s="3" t="str">
        <x:v>قابل مقایسه</x:v>
      </x:c>
      <x:c r="J287" s="3" t="str">
        <x:v>واحد درصد</x:v>
      </x:c>
      <x:c r="K287" s="3"/>
      <x:c r="L287" s="3"/>
      <x:c r="M287" s="3"/>
    </x:row>
    <x:row r="288" ht="42" customHeight="1">
      <x:c r="A288" s="2" t="str">
        <x:v>پرداخت الکترونیک پاسارگاد</x:v>
      </x:c>
      <x:c r="B288" s="17" t="str">
        <x:v>سهم ابزار فعال سیستمی</x:v>
      </x:c>
      <x:c r="C288" s="3" t="str">
        <x:v>موبایلی</x:v>
      </x:c>
      <x:c r="D288" s="3" t="str">
        <x:v>سالانه</x:v>
      </x:c>
      <x:c r="E288" s="39" t="n">
        <x:f>IF(NOT(ISNUMBER('ورودی ابزار'!E201)),"n.a.",'ورودی ابزار'!E201)</x:f>
        <x:v>0.73</x:v>
      </x:c>
      <x:c r="F288" s="39" t="n">
        <x:f>IF(NOT(ISNUMBER('ورودی ابزار'!E765)),"n.a.",'ورودی ابزار'!E765)</x:f>
        <x:v>0</x:v>
      </x:c>
      <x:c r="G288" s="39" t="n">
        <x:f>IF(OR(I288&lt;&gt;"قابل مقایسه",COUNT(E288:F288)&lt;2),"n.a.",E288-F288)</x:f>
        <x:v>0.73</x:v>
      </x:c>
      <x:c r="H288" s="39" t="n">
        <x:f>IF(COUNT(E288:F288)&lt;2,"n.a.",E288-F288)</x:f>
        <x:v>0.73</x:v>
      </x:c>
      <x:c r="I288" s="3" t="str">
        <x:v>قابل مقایسه</x:v>
      </x:c>
      <x:c r="J288" s="3" t="str">
        <x:v>واحد درصد</x:v>
      </x:c>
      <x:c r="K288" s="3"/>
      <x:c r="L288" s="3"/>
      <x:c r="M288" s="3"/>
    </x:row>
    <x:row r="289" ht="42" customHeight="1">
      <x:c r="A289" s="2" t="str">
        <x:v>پرداخت الکترونیک سامان</x:v>
      </x:c>
      <x:c r="B289" s="17" t="str">
        <x:v>سهم ابزار فعال سیستمی</x:v>
      </x:c>
      <x:c r="C289" s="3" t="str">
        <x:v>کارت‌خوان</x:v>
      </x:c>
      <x:c r="D289" s="3" t="str">
        <x:v>ماهانه</x:v>
      </x:c>
      <x:c r="E289" s="39" t="n">
        <x:f>IF(NOT(ISNUMBER('ورودی ابزار'!E202)),"n.a.",'ورودی ابزار'!E202)</x:f>
        <x:v>13.24</x:v>
      </x:c>
      <x:c r="F289" s="39" t="n">
        <x:f>IF(NOT(ISNUMBER('ورودی ابزار'!E484)),"n.a.",'ورودی ابزار'!E484)</x:f>
        <x:v>13.29</x:v>
      </x:c>
      <x:c r="G289" s="39" t="n">
        <x:f>IF(OR(I289&lt;&gt;"قابل مقایسه",COUNT(E289:F289)&lt;2),"n.a.",E289-F289)</x:f>
        <x:v>-0.049999999999998934</x:v>
      </x:c>
      <x:c r="H289" s="39" t="n">
        <x:f>IF(COUNT(E289:F289)&lt;2,"n.a.",E289-F289)</x:f>
        <x:v>-0.049999999999998934</x:v>
      </x:c>
      <x:c r="I289" s="3" t="str">
        <x:v>قابل مقایسه</x:v>
      </x:c>
      <x:c r="J289" s="3" t="str">
        <x:v>واحد درصد</x:v>
      </x:c>
      <x:c r="K289" s="3"/>
      <x:c r="L289" s="3"/>
      <x:c r="M289" s="3"/>
    </x:row>
    <x:row r="290" ht="42" customHeight="1">
      <x:c r="A290" s="2" t="str">
        <x:v>پرداخت الکترونیک سامان</x:v>
      </x:c>
      <x:c r="B290" s="17" t="str">
        <x:v>سهم ابزار فعال سیستمی</x:v>
      </x:c>
      <x:c r="C290" s="3" t="str">
        <x:v>کارت‌خوان</x:v>
      </x:c>
      <x:c r="D290" s="3" t="str">
        <x:v>سالانه</x:v>
      </x:c>
      <x:c r="E290" s="39" t="n">
        <x:f>IF(NOT(ISNUMBER('ورودی ابزار'!E202)),"n.a.",'ورودی ابزار'!E202)</x:f>
        <x:v>13.24</x:v>
      </x:c>
      <x:c r="F290" s="39" t="n">
        <x:f>IF(NOT(ISNUMBER('ورودی ابزار'!E766)),"n.a.",'ورودی ابزار'!E766)</x:f>
        <x:v>14</x:v>
      </x:c>
      <x:c r="G290" s="39" t="n">
        <x:f>IF(OR(I290&lt;&gt;"قابل مقایسه",COUNT(E290:F290)&lt;2),"n.a.",E290-F290)</x:f>
        <x:v>-0.7599999999999998</x:v>
      </x:c>
      <x:c r="H290" s="39" t="n">
        <x:f>IF(COUNT(E290:F290)&lt;2,"n.a.",E290-F290)</x:f>
        <x:v>-0.7599999999999998</x:v>
      </x:c>
      <x:c r="I290" s="3" t="str">
        <x:v>قابل مقایسه</x:v>
      </x:c>
      <x:c r="J290" s="3" t="str">
        <x:v>واحد درصد</x:v>
      </x:c>
      <x:c r="K290" s="3"/>
      <x:c r="L290" s="3"/>
      <x:c r="M290" s="3"/>
    </x:row>
    <x:row r="291" ht="42" customHeight="1">
      <x:c r="A291" s="2" t="str">
        <x:v>پرداخت الکترونیک سامان</x:v>
      </x:c>
      <x:c r="B291" s="17" t="str">
        <x:v>سهم ابزار فعال سیستمی</x:v>
      </x:c>
      <x:c r="C291" s="3" t="str">
        <x:v>اینترنتی</x:v>
      </x:c>
      <x:c r="D291" s="3" t="str">
        <x:v>ماهانه</x:v>
      </x:c>
      <x:c r="E291" s="39" t="n">
        <x:f>IF(NOT(ISNUMBER('ورودی ابزار'!E203)),"n.a.",'ورودی ابزار'!E203)</x:f>
        <x:v>31.42</x:v>
      </x:c>
      <x:c r="F291" s="39" t="n">
        <x:f>IF(NOT(ISNUMBER('ورودی ابزار'!E485)),"n.a.",'ورودی ابزار'!E485)</x:f>
        <x:v>29.58</x:v>
      </x:c>
      <x:c r="G291" s="39" t="n">
        <x:f>IF(OR(I291&lt;&gt;"قابل مقایسه",COUNT(E291:F291)&lt;2),"n.a.",E291-F291)</x:f>
        <x:v>1.8400000000000034</x:v>
      </x:c>
      <x:c r="H291" s="39" t="n">
        <x:f>IF(COUNT(E291:F291)&lt;2,"n.a.",E291-F291)</x:f>
        <x:v>1.8400000000000034</x:v>
      </x:c>
      <x:c r="I291" s="3" t="str">
        <x:v>قابل مقایسه</x:v>
      </x:c>
      <x:c r="J291" s="3" t="str">
        <x:v>واحد درصد</x:v>
      </x:c>
      <x:c r="K291" s="3"/>
      <x:c r="L291" s="3"/>
      <x:c r="M291" s="3"/>
    </x:row>
    <x:row r="292" ht="42" customHeight="1">
      <x:c r="A292" s="2" t="str">
        <x:v>پرداخت الکترونیک سامان</x:v>
      </x:c>
      <x:c r="B292" s="17" t="str">
        <x:v>سهم ابزار فعال سیستمی</x:v>
      </x:c>
      <x:c r="C292" s="3" t="str">
        <x:v>اینترنتی</x:v>
      </x:c>
      <x:c r="D292" s="3" t="str">
        <x:v>سالانه</x:v>
      </x:c>
      <x:c r="E292" s="39" t="n">
        <x:f>IF(NOT(ISNUMBER('ورودی ابزار'!E203)),"n.a.",'ورودی ابزار'!E203)</x:f>
        <x:v>31.42</x:v>
      </x:c>
      <x:c r="F292" s="39" t="n">
        <x:f>IF(NOT(ISNUMBER('ورودی ابزار'!E767)),"n.a.",'ورودی ابزار'!E767)</x:f>
        <x:v>22</x:v>
      </x:c>
      <x:c r="G292" s="39" t="n">
        <x:f>IF(OR(I292&lt;&gt;"قابل مقایسه",COUNT(E292:F292)&lt;2),"n.a.",E292-F292)</x:f>
        <x:v>9.420000000000002</x:v>
      </x:c>
      <x:c r="H292" s="39" t="n">
        <x:f>IF(COUNT(E292:F292)&lt;2,"n.a.",E292-F292)</x:f>
        <x:v>9.420000000000002</x:v>
      </x:c>
      <x:c r="I292" s="3" t="str">
        <x:v>قابل مقایسه</x:v>
      </x:c>
      <x:c r="J292" s="3" t="str">
        <x:v>واحد درصد</x:v>
      </x:c>
      <x:c r="K292" s="3"/>
      <x:c r="L292" s="3"/>
      <x:c r="M292" s="3"/>
    </x:row>
    <x:row r="293" ht="42" customHeight="1">
      <x:c r="A293" s="2" t="str">
        <x:v>پرداخت الکترونیک سامان</x:v>
      </x:c>
      <x:c r="B293" s="17" t="str">
        <x:v>سهم ابزار فعال سیستمی</x:v>
      </x:c>
      <x:c r="C293" s="3" t="str">
        <x:v>کد دستوری</x:v>
      </x:c>
      <x:c r="D293" s="3" t="str">
        <x:v>ماهانه</x:v>
      </x:c>
      <x:c r="E293" s="39" t="n">
        <x:f>IF(NOT(ISNUMBER('ورودی ابزار'!E204)),"n.a.",'ورودی ابزار'!E204)</x:f>
        <x:v>45.51</x:v>
      </x:c>
      <x:c r="F293" s="39" t="n">
        <x:f>IF(NOT(ISNUMBER('ورودی ابزار'!E486)),"n.a.",'ورودی ابزار'!E486)</x:f>
        <x:v>46.25</x:v>
      </x:c>
      <x:c r="G293" s="39" t="n">
        <x:f>IF(OR(I293&lt;&gt;"قابل مقایسه",COUNT(E293:F293)&lt;2),"n.a.",E293-F293)</x:f>
        <x:v>-0.740000000000002</x:v>
      </x:c>
      <x:c r="H293" s="39" t="n">
        <x:f>IF(COUNT(E293:F293)&lt;2,"n.a.",E293-F293)</x:f>
        <x:v>-0.740000000000002</x:v>
      </x:c>
      <x:c r="I293" s="3" t="str">
        <x:v>قابل مقایسه</x:v>
      </x:c>
      <x:c r="J293" s="3" t="str">
        <x:v>واحد درصد</x:v>
      </x:c>
      <x:c r="K293" s="3"/>
      <x:c r="L293" s="3"/>
      <x:c r="M293" s="3"/>
    </x:row>
    <x:row r="294" ht="42" customHeight="1">
      <x:c r="A294" s="2" t="str">
        <x:v>پرداخت الکترونیک سامان</x:v>
      </x:c>
      <x:c r="B294" s="17" t="str">
        <x:v>سهم ابزار فعال سیستمی</x:v>
      </x:c>
      <x:c r="C294" s="3" t="str">
        <x:v>کد دستوری</x:v>
      </x:c>
      <x:c r="D294" s="3" t="str">
        <x:v>سالانه</x:v>
      </x:c>
      <x:c r="E294" s="39" t="n">
        <x:f>IF(NOT(ISNUMBER('ورودی ابزار'!E204)),"n.a.",'ورودی ابزار'!E204)</x:f>
        <x:v>45.51</x:v>
      </x:c>
      <x:c r="F294" s="39" t="n">
        <x:f>IF(NOT(ISNUMBER('ورودی ابزار'!E768)),"n.a.",'ورودی ابزار'!E768)</x:f>
        <x:v>8.32</x:v>
      </x:c>
      <x:c r="G294" s="39" t="n">
        <x:f>IF(OR(I294&lt;&gt;"قابل مقایسه",COUNT(E294:F294)&lt;2),"n.a.",E294-F294)</x:f>
        <x:v>37.19</x:v>
      </x:c>
      <x:c r="H294" s="39" t="n">
        <x:f>IF(COUNT(E294:F294)&lt;2,"n.a.",E294-F294)</x:f>
        <x:v>37.19</x:v>
      </x:c>
      <x:c r="I294" s="3" t="str">
        <x:v>قابل مقایسه</x:v>
      </x:c>
      <x:c r="J294" s="3" t="str">
        <x:v>واحد درصد</x:v>
      </x:c>
      <x:c r="K294" s="3"/>
      <x:c r="L294" s="3"/>
      <x:c r="M294" s="3"/>
    </x:row>
    <x:row r="295" ht="42" customHeight="1">
      <x:c r="A295" s="2" t="str">
        <x:v>پرداخت الکترونیک سامان</x:v>
      </x:c>
      <x:c r="B295" s="17" t="str">
        <x:v>سهم ابزار فعال سیستمی</x:v>
      </x:c>
      <x:c r="C295" s="3" t="str">
        <x:v>موبایلی</x:v>
      </x:c>
      <x:c r="D295" s="3" t="str">
        <x:v>ماهانه</x:v>
      </x:c>
      <x:c r="E295" s="39" t="n">
        <x:f>IF(NOT(ISNUMBER('ورودی ابزار'!E205)),"n.a.",'ورودی ابزار'!E205)</x:f>
        <x:v>28.47</x:v>
      </x:c>
      <x:c r="F295" s="39" t="n">
        <x:f>IF(NOT(ISNUMBER('ورودی ابزار'!E487)),"n.a.",'ورودی ابزار'!E487)</x:f>
        <x:v>27.5</x:v>
      </x:c>
      <x:c r="G295" s="39" t="n">
        <x:f>IF(OR(I295&lt;&gt;"قابل مقایسه",COUNT(E295:F295)&lt;2),"n.a.",E295-F295)</x:f>
        <x:v>0.9699999999999989</x:v>
      </x:c>
      <x:c r="H295" s="39" t="n">
        <x:f>IF(COUNT(E295:F295)&lt;2,"n.a.",E295-F295)</x:f>
        <x:v>0.9699999999999989</x:v>
      </x:c>
      <x:c r="I295" s="3" t="str">
        <x:v>قابل مقایسه</x:v>
      </x:c>
      <x:c r="J295" s="3" t="str">
        <x:v>واحد درصد</x:v>
      </x:c>
      <x:c r="K295" s="3"/>
      <x:c r="L295" s="3"/>
      <x:c r="M295" s="3"/>
    </x:row>
    <x:row r="296" ht="42" customHeight="1">
      <x:c r="A296" s="2" t="str">
        <x:v>پرداخت الکترونیک سامان</x:v>
      </x:c>
      <x:c r="B296" s="17" t="str">
        <x:v>سهم ابزار فعال سیستمی</x:v>
      </x:c>
      <x:c r="C296" s="3" t="str">
        <x:v>موبایلی</x:v>
      </x:c>
      <x:c r="D296" s="3" t="str">
        <x:v>سالانه</x:v>
      </x:c>
      <x:c r="E296" s="39" t="n">
        <x:f>IF(NOT(ISNUMBER('ورودی ابزار'!E205)),"n.a.",'ورودی ابزار'!E205)</x:f>
        <x:v>28.47</x:v>
      </x:c>
      <x:c r="F296" s="39" t="n">
        <x:f>IF(NOT(ISNUMBER('ورودی ابزار'!E769)),"n.a.",'ورودی ابزار'!E769)</x:f>
        <x:v>83.33</x:v>
      </x:c>
      <x:c r="G296" s="39" t="n">
        <x:f>IF(OR(I296&lt;&gt;"قابل مقایسه",COUNT(E296:F296)&lt;2),"n.a.",E296-F296)</x:f>
        <x:v>-54.86</x:v>
      </x:c>
      <x:c r="H296" s="39" t="n">
        <x:f>IF(COUNT(E296:F296)&lt;2,"n.a.",E296-F296)</x:f>
        <x:v>-54.86</x:v>
      </x:c>
      <x:c r="I296" s="3" t="str">
        <x:v>قابل مقایسه</x:v>
      </x:c>
      <x:c r="J296" s="3" t="str">
        <x:v>واحد درصد</x:v>
      </x:c>
      <x:c r="K296" s="3"/>
      <x:c r="L296" s="3"/>
      <x:c r="M296" s="3"/>
    </x:row>
    <x:row r="297" ht="42" customHeight="1">
      <x:c r="A297" s="2" t="str">
        <x:v>پرداخت الکترونیک سپهر</x:v>
      </x:c>
      <x:c r="B297" s="17" t="str">
        <x:v>سهم ابزار فعال سیستمی</x:v>
      </x:c>
      <x:c r="C297" s="3" t="str">
        <x:v>کارت‌خوان</x:v>
      </x:c>
      <x:c r="D297" s="3" t="str">
        <x:v>ماهانه</x:v>
      </x:c>
      <x:c r="E297" s="39" t="n">
        <x:f>IF(NOT(ISNUMBER('ورودی ابزار'!E206)),"n.a.",'ورودی ابزار'!E206)</x:f>
        <x:v>6.65</x:v>
      </x:c>
      <x:c r="F297" s="39" t="n">
        <x:f>IF(NOT(ISNUMBER('ورودی ابزار'!E488)),"n.a.",'ورودی ابزار'!E488)</x:f>
        <x:v>6.65</x:v>
      </x:c>
      <x:c r="G297" s="39" t="n">
        <x:f>IF(OR(I297&lt;&gt;"قابل مقایسه",COUNT(E297:F297)&lt;2),"n.a.",E297-F297)</x:f>
        <x:v>0</x:v>
      </x:c>
      <x:c r="H297" s="39" t="n">
        <x:f>IF(COUNT(E297:F297)&lt;2,"n.a.",E297-F297)</x:f>
        <x:v>0</x:v>
      </x:c>
      <x:c r="I297" s="3" t="str">
        <x:v>قابل مقایسه</x:v>
      </x:c>
      <x:c r="J297" s="3" t="str">
        <x:v>واحد درصد</x:v>
      </x:c>
      <x:c r="K297" s="3"/>
      <x:c r="L297" s="3"/>
      <x:c r="M297" s="3"/>
    </x:row>
    <x:row r="298" ht="42" customHeight="1">
      <x:c r="A298" s="2" t="str">
        <x:v>پرداخت الکترونیک سپهر</x:v>
      </x:c>
      <x:c r="B298" s="17" t="str">
        <x:v>سهم ابزار فعال سیستمی</x:v>
      </x:c>
      <x:c r="C298" s="3" t="str">
        <x:v>کارت‌خوان</x:v>
      </x:c>
      <x:c r="D298" s="3" t="str">
        <x:v>سالانه</x:v>
      </x:c>
      <x:c r="E298" s="39" t="n">
        <x:f>IF(NOT(ISNUMBER('ورودی ابزار'!E206)),"n.a.",'ورودی ابزار'!E206)</x:f>
        <x:v>6.65</x:v>
      </x:c>
      <x:c r="F298" s="39" t="n">
        <x:f>IF(NOT(ISNUMBER('ورودی ابزار'!E770)),"n.a.",'ورودی ابزار'!E770)</x:f>
        <x:v>7.11</x:v>
      </x:c>
      <x:c r="G298" s="39" t="n">
        <x:f>IF(OR(I298&lt;&gt;"قابل مقایسه",COUNT(E298:F298)&lt;2),"n.a.",E298-F298)</x:f>
        <x:v>-0.45999999999999996</x:v>
      </x:c>
      <x:c r="H298" s="39" t="n">
        <x:f>IF(COUNT(E298:F298)&lt;2,"n.a.",E298-F298)</x:f>
        <x:v>-0.45999999999999996</x:v>
      </x:c>
      <x:c r="I298" s="3" t="str">
        <x:v>قابل مقایسه</x:v>
      </x:c>
      <x:c r="J298" s="3" t="str">
        <x:v>واحد درصد</x:v>
      </x:c>
      <x:c r="K298" s="3"/>
      <x:c r="L298" s="3"/>
      <x:c r="M298" s="3"/>
    </x:row>
    <x:row r="299" ht="42" customHeight="1">
      <x:c r="A299" s="2" t="str">
        <x:v>پرداخت الکترونیک سپهر</x:v>
      </x:c>
      <x:c r="B299" s="17" t="str">
        <x:v>سهم ابزار فعال سیستمی</x:v>
      </x:c>
      <x:c r="C299" s="3" t="str">
        <x:v>اینترنتی</x:v>
      </x:c>
      <x:c r="D299" s="3" t="str">
        <x:v>ماهانه</x:v>
      </x:c>
      <x:c r="E299" s="39" t="n">
        <x:f>IF(NOT(ISNUMBER('ورودی ابزار'!E207)),"n.a.",'ورودی ابزار'!E207)</x:f>
        <x:v>18.7</x:v>
      </x:c>
      <x:c r="F299" s="39" t="n">
        <x:f>IF(NOT(ISNUMBER('ورودی ابزار'!E489)),"n.a.",'ورودی ابزار'!E489)</x:f>
        <x:v>18.8</x:v>
      </x:c>
      <x:c r="G299" s="39" t="n">
        <x:f>IF(OR(I299&lt;&gt;"قابل مقایسه",COUNT(E299:F299)&lt;2),"n.a.",E299-F299)</x:f>
        <x:v>-0.10000000000000142</x:v>
      </x:c>
      <x:c r="H299" s="39" t="n">
        <x:f>IF(COUNT(E299:F299)&lt;2,"n.a.",E299-F299)</x:f>
        <x:v>-0.10000000000000142</x:v>
      </x:c>
      <x:c r="I299" s="3" t="str">
        <x:v>قابل مقایسه</x:v>
      </x:c>
      <x:c r="J299" s="3" t="str">
        <x:v>واحد درصد</x:v>
      </x:c>
      <x:c r="K299" s="3"/>
      <x:c r="L299" s="3"/>
      <x:c r="M299" s="3"/>
    </x:row>
    <x:row r="300" ht="42" customHeight="1">
      <x:c r="A300" s="2" t="str">
        <x:v>پرداخت الکترونیک سپهر</x:v>
      </x:c>
      <x:c r="B300" s="17" t="str">
        <x:v>سهم ابزار فعال سیستمی</x:v>
      </x:c>
      <x:c r="C300" s="3" t="str">
        <x:v>اینترنتی</x:v>
      </x:c>
      <x:c r="D300" s="3" t="str">
        <x:v>سالانه</x:v>
      </x:c>
      <x:c r="E300" s="39" t="n">
        <x:f>IF(NOT(ISNUMBER('ورودی ابزار'!E207)),"n.a.",'ورودی ابزار'!E207)</x:f>
        <x:v>18.7</x:v>
      </x:c>
      <x:c r="F300" s="39" t="n">
        <x:f>IF(NOT(ISNUMBER('ورودی ابزار'!E771)),"n.a.",'ورودی ابزار'!E771)</x:f>
        <x:v>20.87</x:v>
      </x:c>
      <x:c r="G300" s="39" t="n">
        <x:f>IF(OR(I300&lt;&gt;"قابل مقایسه",COUNT(E300:F300)&lt;2),"n.a.",E300-F300)</x:f>
        <x:v>-2.1700000000000017</x:v>
      </x:c>
      <x:c r="H300" s="39" t="n">
        <x:f>IF(COUNT(E300:F300)&lt;2,"n.a.",E300-F300)</x:f>
        <x:v>-2.1700000000000017</x:v>
      </x:c>
      <x:c r="I300" s="3" t="str">
        <x:v>قابل مقایسه</x:v>
      </x:c>
      <x:c r="J300" s="3" t="str">
        <x:v>واحد درصد</x:v>
      </x:c>
      <x:c r="K300" s="3"/>
      <x:c r="L300" s="3"/>
      <x:c r="M300" s="3"/>
    </x:row>
    <x:row r="301" ht="42" customHeight="1">
      <x:c r="A301" s="2" t="str">
        <x:v>پرداخت الکترونیک سپهر</x:v>
      </x:c>
      <x:c r="B301" s="17" t="str">
        <x:v>سهم ابزار فعال سیستمی</x:v>
      </x:c>
      <x:c r="C301" s="3" t="str">
        <x:v>کد دستوری</x:v>
      </x:c>
      <x:c r="D301" s="3" t="str">
        <x:v>ماهانه</x:v>
      </x:c>
      <x:c r="E301" s="39" t="n">
        <x:f>IF(NOT(ISNUMBER('ورودی ابزار'!E208)),"n.a.",'ورودی ابزار'!E208)</x:f>
        <x:v>0.16</x:v>
      </x:c>
      <x:c r="F301" s="39" t="n">
        <x:f>IF(NOT(ISNUMBER('ورودی ابزار'!E490)),"n.a.",'ورودی ابزار'!E490)</x:f>
        <x:v>0.16</x:v>
      </x:c>
      <x:c r="G301" s="39" t="n">
        <x:f>IF(OR(I301&lt;&gt;"قابل مقایسه",COUNT(E301:F301)&lt;2),"n.a.",E301-F301)</x:f>
        <x:v>0</x:v>
      </x:c>
      <x:c r="H301" s="39" t="n">
        <x:f>IF(COUNT(E301:F301)&lt;2,"n.a.",E301-F301)</x:f>
        <x:v>0</x:v>
      </x:c>
      <x:c r="I301" s="3" t="str">
        <x:v>قابل مقایسه</x:v>
      </x:c>
      <x:c r="J301" s="3" t="str">
        <x:v>واحد درصد</x:v>
      </x:c>
      <x:c r="K301" s="3"/>
      <x:c r="L301" s="3"/>
      <x:c r="M301" s="3"/>
    </x:row>
    <x:row r="302" ht="42" customHeight="1">
      <x:c r="A302" s="2" t="str">
        <x:v>پرداخت الکترونیک سپهر</x:v>
      </x:c>
      <x:c r="B302" s="17" t="str">
        <x:v>سهم ابزار فعال سیستمی</x:v>
      </x:c>
      <x:c r="C302" s="3" t="str">
        <x:v>کد دستوری</x:v>
      </x:c>
      <x:c r="D302" s="3" t="str">
        <x:v>سالانه</x:v>
      </x:c>
      <x:c r="E302" s="39" t="n">
        <x:f>IF(NOT(ISNUMBER('ورودی ابزار'!E208)),"n.a.",'ورودی ابزار'!E208)</x:f>
        <x:v>0.16</x:v>
      </x:c>
      <x:c r="F302" s="39" t="n">
        <x:f>IF(NOT(ISNUMBER('ورودی ابزار'!E772)),"n.a.",'ورودی ابزار'!E772)</x:f>
        <x:v>0.11</x:v>
      </x:c>
      <x:c r="G302" s="39" t="n">
        <x:f>IF(OR(I302&lt;&gt;"قابل مقایسه",COUNT(E302:F302)&lt;2),"n.a.",E302-F302)</x:f>
        <x:v>0.05</x:v>
      </x:c>
      <x:c r="H302" s="39" t="n">
        <x:f>IF(COUNT(E302:F302)&lt;2,"n.a.",E302-F302)</x:f>
        <x:v>0.05</x:v>
      </x:c>
      <x:c r="I302" s="3" t="str">
        <x:v>قابل مقایسه</x:v>
      </x:c>
      <x:c r="J302" s="3" t="str">
        <x:v>واحد درصد</x:v>
      </x:c>
      <x:c r="K302" s="3"/>
      <x:c r="L302" s="3"/>
      <x:c r="M302" s="3"/>
    </x:row>
    <x:row r="303" ht="42" customHeight="1">
      <x:c r="A303" s="2" t="str">
        <x:v>پرداخت الکترونیک سپهر</x:v>
      </x:c>
      <x:c r="B303" s="17" t="str">
        <x:v>سهم ابزار فعال سیستمی</x:v>
      </x:c>
      <x:c r="C303" s="3" t="str">
        <x:v>موبایلی</x:v>
      </x:c>
      <x:c r="D303" s="3" t="str">
        <x:v>ماهانه</x:v>
      </x:c>
      <x:c r="E303" s="39" t="n">
        <x:f>IF(NOT(ISNUMBER('ورودی ابزار'!E209)),"n.a.",'ورودی ابزار'!E209)</x:f>
        <x:v>19.53</x:v>
      </x:c>
      <x:c r="F303" s="39" t="n">
        <x:f>IF(NOT(ISNUMBER('ورودی ابزار'!E491)),"n.a.",'ورودی ابزار'!E491)</x:f>
        <x:v>21.02</x:v>
      </x:c>
      <x:c r="G303" s="39" t="n">
        <x:f>IF(OR(I303&lt;&gt;"قابل مقایسه",COUNT(E303:F303)&lt;2),"n.a.",E303-F303)</x:f>
        <x:v>-1.4899999999999984</x:v>
      </x:c>
      <x:c r="H303" s="39" t="n">
        <x:f>IF(COUNT(E303:F303)&lt;2,"n.a.",E303-F303)</x:f>
        <x:v>-1.4899999999999984</x:v>
      </x:c>
      <x:c r="I303" s="3" t="str">
        <x:v>قابل مقایسه</x:v>
      </x:c>
      <x:c r="J303" s="3" t="str">
        <x:v>واحد درصد</x:v>
      </x:c>
      <x:c r="K303" s="3"/>
      <x:c r="L303" s="3"/>
      <x:c r="M303" s="3"/>
    </x:row>
    <x:row r="304" ht="42" customHeight="1">
      <x:c r="A304" s="2" t="str">
        <x:v>پرداخت الکترونیک سپهر</x:v>
      </x:c>
      <x:c r="B304" s="17" t="str">
        <x:v>سهم ابزار فعال سیستمی</x:v>
      </x:c>
      <x:c r="C304" s="3" t="str">
        <x:v>موبایلی</x:v>
      </x:c>
      <x:c r="D304" s="3" t="str">
        <x:v>سالانه</x:v>
      </x:c>
      <x:c r="E304" s="39" t="n">
        <x:f>IF(NOT(ISNUMBER('ورودی ابزار'!E209)),"n.a.",'ورودی ابزار'!E209)</x:f>
        <x:v>19.53</x:v>
      </x:c>
      <x:c r="F304" s="39" t="n">
        <x:f>IF(NOT(ISNUMBER('ورودی ابزار'!E773)),"n.a.",'ورودی ابزار'!E773)</x:f>
        <x:v>0</x:v>
      </x:c>
      <x:c r="G304" s="39" t="n">
        <x:f>IF(OR(I304&lt;&gt;"قابل مقایسه",COUNT(E304:F304)&lt;2),"n.a.",E304-F304)</x:f>
        <x:v>19.53</x:v>
      </x:c>
      <x:c r="H304" s="39" t="n">
        <x:f>IF(COUNT(E304:F304)&lt;2,"n.a.",E304-F304)</x:f>
        <x:v>19.53</x:v>
      </x:c>
      <x:c r="I304" s="3" t="str">
        <x:v>قابل مقایسه</x:v>
      </x:c>
      <x:c r="J304" s="3" t="str">
        <x:v>واحد درصد</x:v>
      </x:c>
      <x:c r="K304" s="3"/>
      <x:c r="L304" s="3"/>
      <x:c r="M304" s="3"/>
    </x:row>
    <x:row r="305" ht="42" customHeight="1">
      <x:c r="A305" s="2" t="str">
        <x:v>پرداخت نوین آرین</x:v>
      </x:c>
      <x:c r="B305" s="17" t="str">
        <x:v>سهم ابزار فعال سیستمی</x:v>
      </x:c>
      <x:c r="C305" s="3" t="str">
        <x:v>کارت‌خوان</x:v>
      </x:c>
      <x:c r="D305" s="3" t="str">
        <x:v>ماهانه</x:v>
      </x:c>
      <x:c r="E305" s="39" t="n">
        <x:f>IF(NOT(ISNUMBER('ورودی ابزار'!E210)),"n.a.",'ورودی ابزار'!E210)</x:f>
        <x:v>17.21</x:v>
      </x:c>
      <x:c r="F305" s="39" t="n">
        <x:f>IF(NOT(ISNUMBER('ورودی ابزار'!E492)),"n.a.",'ورودی ابزار'!E492)</x:f>
        <x:v>16.88</x:v>
      </x:c>
      <x:c r="G305" s="39" t="n">
        <x:f>IF(OR(I305&lt;&gt;"قابل مقایسه",COUNT(E305:F305)&lt;2),"n.a.",E305-F305)</x:f>
        <x:v>0.33000000000000185</x:v>
      </x:c>
      <x:c r="H305" s="39" t="n">
        <x:f>IF(COUNT(E305:F305)&lt;2,"n.a.",E305-F305)</x:f>
        <x:v>0.33000000000000185</x:v>
      </x:c>
      <x:c r="I305" s="3" t="str">
        <x:v>قابل مقایسه</x:v>
      </x:c>
      <x:c r="J305" s="3" t="str">
        <x:v>واحد درصد</x:v>
      </x:c>
      <x:c r="K305" s="3"/>
      <x:c r="L305" s="3"/>
      <x:c r="M305" s="3"/>
    </x:row>
    <x:row r="306" ht="42" customHeight="1">
      <x:c r="A306" s="2" t="str">
        <x:v>پرداخت نوین آرین</x:v>
      </x:c>
      <x:c r="B306" s="17" t="str">
        <x:v>سهم ابزار فعال سیستمی</x:v>
      </x:c>
      <x:c r="C306" s="3" t="str">
        <x:v>کارت‌خوان</x:v>
      </x:c>
      <x:c r="D306" s="3" t="str">
        <x:v>سالانه</x:v>
      </x:c>
      <x:c r="E306" s="39" t="n">
        <x:f>IF(NOT(ISNUMBER('ورودی ابزار'!E210)),"n.a.",'ورودی ابزار'!E210)</x:f>
        <x:v>17.21</x:v>
      </x:c>
      <x:c r="F306" s="39" t="n">
        <x:f>IF(NOT(ISNUMBER('ورودی ابزار'!E774)),"n.a.",'ورودی ابزار'!E774)</x:f>
        <x:v>13.35</x:v>
      </x:c>
      <x:c r="G306" s="39" t="n">
        <x:f>IF(OR(I306&lt;&gt;"قابل مقایسه",COUNT(E306:F306)&lt;2),"n.a.",E306-F306)</x:f>
        <x:v>3.860000000000001</x:v>
      </x:c>
      <x:c r="H306" s="39" t="n">
        <x:f>IF(COUNT(E306:F306)&lt;2,"n.a.",E306-F306)</x:f>
        <x:v>3.860000000000001</x:v>
      </x:c>
      <x:c r="I306" s="3" t="str">
        <x:v>قابل مقایسه</x:v>
      </x:c>
      <x:c r="J306" s="3" t="str">
        <x:v>واحد درصد</x:v>
      </x:c>
      <x:c r="K306" s="3"/>
      <x:c r="L306" s="3"/>
      <x:c r="M306" s="3"/>
    </x:row>
    <x:row r="307" ht="42" customHeight="1">
      <x:c r="A307" s="2" t="str">
        <x:v>پرداخت نوین آرین</x:v>
      </x:c>
      <x:c r="B307" s="17" t="str">
        <x:v>سهم ابزار فعال سیستمی</x:v>
      </x:c>
      <x:c r="C307" s="3" t="str">
        <x:v>اینترنتی</x:v>
      </x:c>
      <x:c r="D307" s="3" t="str">
        <x:v>ماهانه</x:v>
      </x:c>
      <x:c r="E307" s="39" t="n">
        <x:f>IF(NOT(ISNUMBER('ورودی ابزار'!E211)),"n.a.",'ورودی ابزار'!E211)</x:f>
        <x:v>0.17</x:v>
      </x:c>
      <x:c r="F307" s="39" t="n">
        <x:f>IF(NOT(ISNUMBER('ورودی ابزار'!E493)),"n.a.",'ورودی ابزار'!E493)</x:f>
        <x:v>0.16</x:v>
      </x:c>
      <x:c r="G307" s="39" t="n">
        <x:f>IF(OR(I307&lt;&gt;"قابل مقایسه",COUNT(E307:F307)&lt;2),"n.a.",E307-F307)</x:f>
        <x:v>0.010000000000000009</x:v>
      </x:c>
      <x:c r="H307" s="39" t="n">
        <x:f>IF(COUNT(E307:F307)&lt;2,"n.a.",E307-F307)</x:f>
        <x:v>0.010000000000000009</x:v>
      </x:c>
      <x:c r="I307" s="3" t="str">
        <x:v>قابل مقایسه</x:v>
      </x:c>
      <x:c r="J307" s="3" t="str">
        <x:v>واحد درصد</x:v>
      </x:c>
      <x:c r="K307" s="3"/>
      <x:c r="L307" s="3"/>
      <x:c r="M307" s="3"/>
    </x:row>
    <x:row r="308" ht="42" customHeight="1">
      <x:c r="A308" s="2" t="str">
        <x:v>پرداخت نوین آرین</x:v>
      </x:c>
      <x:c r="B308" s="17" t="str">
        <x:v>سهم ابزار فعال سیستمی</x:v>
      </x:c>
      <x:c r="C308" s="3" t="str">
        <x:v>اینترنتی</x:v>
      </x:c>
      <x:c r="D308" s="3" t="str">
        <x:v>سالانه</x:v>
      </x:c>
      <x:c r="E308" s="39" t="n">
        <x:f>IF(NOT(ISNUMBER('ورودی ابزار'!E211)),"n.a.",'ورودی ابزار'!E211)</x:f>
        <x:v>0.17</x:v>
      </x:c>
      <x:c r="F308" s="39" t="n">
        <x:f>IF(NOT(ISNUMBER('ورودی ابزار'!E775)),"n.a.",'ورودی ابزار'!E775)</x:f>
        <x:v>0.25</x:v>
      </x:c>
      <x:c r="G308" s="39" t="n">
        <x:f>IF(OR(I308&lt;&gt;"قابل مقایسه",COUNT(E308:F308)&lt;2),"n.a.",E308-F308)</x:f>
        <x:v>-0.07999999999999999</x:v>
      </x:c>
      <x:c r="H308" s="39" t="n">
        <x:f>IF(COUNT(E308:F308)&lt;2,"n.a.",E308-F308)</x:f>
        <x:v>-0.07999999999999999</x:v>
      </x:c>
      <x:c r="I308" s="3" t="str">
        <x:v>قابل مقایسه</x:v>
      </x:c>
      <x:c r="J308" s="3" t="str">
        <x:v>واحد درصد</x:v>
      </x:c>
      <x:c r="K308" s="3"/>
      <x:c r="L308" s="3"/>
      <x:c r="M308" s="3"/>
    </x:row>
    <x:row r="309" ht="42" customHeight="1">
      <x:c r="A309" s="2" t="str">
        <x:v>پرداخت نوین آرین</x:v>
      </x:c>
      <x:c r="B309" s="17" t="str">
        <x:v>سهم ابزار فعال سیستمی</x:v>
      </x:c>
      <x:c r="C309" s="3" t="str">
        <x:v>کد دستوری</x:v>
      </x:c>
      <x:c r="D309" s="3" t="str">
        <x:v>ماهانه</x:v>
      </x:c>
      <x:c r="E309" s="39" t="n">
        <x:f>IF(NOT(ISNUMBER('ورودی ابزار'!E212)),"n.a.",'ورودی ابزار'!E212)</x:f>
        <x:v>2.08</x:v>
      </x:c>
      <x:c r="F309" s="39" t="n">
        <x:f>IF(NOT(ISNUMBER('ورودی ابزار'!E494)),"n.a.",'ورودی ابزار'!E494)</x:f>
        <x:v>1.95</x:v>
      </x:c>
      <x:c r="G309" s="39" t="n">
        <x:f>IF(OR(I309&lt;&gt;"قابل مقایسه",COUNT(E309:F309)&lt;2),"n.a.",E309-F309)</x:f>
        <x:v>0.13000000000000012</x:v>
      </x:c>
      <x:c r="H309" s="39" t="n">
        <x:f>IF(COUNT(E309:F309)&lt;2,"n.a.",E309-F309)</x:f>
        <x:v>0.13000000000000012</x:v>
      </x:c>
      <x:c r="I309" s="3" t="str">
        <x:v>قابل مقایسه</x:v>
      </x:c>
      <x:c r="J309" s="3" t="str">
        <x:v>واحد درصد</x:v>
      </x:c>
      <x:c r="K309" s="3"/>
      <x:c r="L309" s="3"/>
      <x:c r="M309" s="3"/>
    </x:row>
    <x:row r="310" ht="42" customHeight="1">
      <x:c r="A310" s="2" t="str">
        <x:v>پرداخت نوین آرین</x:v>
      </x:c>
      <x:c r="B310" s="17" t="str">
        <x:v>سهم ابزار فعال سیستمی</x:v>
      </x:c>
      <x:c r="C310" s="3" t="str">
        <x:v>کد دستوری</x:v>
      </x:c>
      <x:c r="D310" s="3" t="str">
        <x:v>سالانه</x:v>
      </x:c>
      <x:c r="E310" s="39" t="n">
        <x:f>IF(NOT(ISNUMBER('ورودی ابزار'!E212)),"n.a.",'ورودی ابزار'!E212)</x:f>
        <x:v>2.08</x:v>
      </x:c>
      <x:c r="F310" s="39" t="n">
        <x:f>IF(NOT(ISNUMBER('ورودی ابزار'!E776)),"n.a.",'ورودی ابزار'!E776)</x:f>
        <x:v>0.31</x:v>
      </x:c>
      <x:c r="G310" s="39" t="n">
        <x:f>IF(OR(I310&lt;&gt;"قابل مقایسه",COUNT(E310:F310)&lt;2),"n.a.",E310-F310)</x:f>
        <x:v>1.77</x:v>
      </x:c>
      <x:c r="H310" s="39" t="n">
        <x:f>IF(COUNT(E310:F310)&lt;2,"n.a.",E310-F310)</x:f>
        <x:v>1.77</x:v>
      </x:c>
      <x:c r="I310" s="3" t="str">
        <x:v>قابل مقایسه</x:v>
      </x:c>
      <x:c r="J310" s="3" t="str">
        <x:v>واحد درصد</x:v>
      </x:c>
      <x:c r="K310" s="3"/>
      <x:c r="L310" s="3"/>
      <x:c r="M310" s="3"/>
    </x:row>
    <x:row r="311" ht="42" customHeight="1">
      <x:c r="A311" s="2" t="str">
        <x:v>پرداخت نوین آرین</x:v>
      </x:c>
      <x:c r="B311" s="17" t="str">
        <x:v>سهم ابزار فعال سیستمی</x:v>
      </x:c>
      <x:c r="C311" s="3" t="str">
        <x:v>موبایلی</x:v>
      </x:c>
      <x:c r="D311" s="3" t="str">
        <x:v>ماهانه</x:v>
      </x:c>
      <x:c r="E311" s="39" t="n">
        <x:f>IF(NOT(ISNUMBER('ورودی ابزار'!E213)),"n.a.",'ورودی ابزار'!E213)</x:f>
        <x:v>0</x:v>
      </x:c>
      <x:c r="F311" s="39" t="n">
        <x:f>IF(NOT(ISNUMBER('ورودی ابزار'!E495)),"n.a.",'ورودی ابزار'!E495)</x:f>
        <x:v>0</x:v>
      </x:c>
      <x:c r="G311" s="39" t="n">
        <x:f>IF(OR(I311&lt;&gt;"قابل مقایسه",COUNT(E311:F311)&lt;2),"n.a.",E311-F311)</x:f>
        <x:v>0</x:v>
      </x:c>
      <x:c r="H311" s="39" t="n">
        <x:f>IF(COUNT(E311:F311)&lt;2,"n.a.",E311-F311)</x:f>
        <x:v>0</x:v>
      </x:c>
      <x:c r="I311" s="3" t="str">
        <x:v>قابل مقایسه</x:v>
      </x:c>
      <x:c r="J311" s="3" t="str">
        <x:v>واحد درصد</x:v>
      </x:c>
      <x:c r="K311" s="3"/>
      <x:c r="L311" s="3"/>
      <x:c r="M311" s="3"/>
    </x:row>
    <x:row r="312" ht="42" customHeight="1">
      <x:c r="A312" s="2" t="str">
        <x:v>پرداخت نوین آرین</x:v>
      </x:c>
      <x:c r="B312" s="17" t="str">
        <x:v>سهم ابزار فعال سیستمی</x:v>
      </x:c>
      <x:c r="C312" s="3" t="str">
        <x:v>موبایلی</x:v>
      </x:c>
      <x:c r="D312" s="3" t="str">
        <x:v>سالانه</x:v>
      </x:c>
      <x:c r="E312" s="39" t="n">
        <x:f>IF(NOT(ISNUMBER('ورودی ابزار'!E213)),"n.a.",'ورودی ابزار'!E213)</x:f>
        <x:v>0</x:v>
      </x:c>
      <x:c r="F312" s="39" t="n">
        <x:f>IF(NOT(ISNUMBER('ورودی ابزار'!E777)),"n.a.",'ورودی ابزار'!E777)</x:f>
        <x:v>0</x:v>
      </x:c>
      <x:c r="G312" s="39" t="n">
        <x:f>IF(OR(I312&lt;&gt;"قابل مقایسه",COUNT(E312:F312)&lt;2),"n.a.",E312-F312)</x:f>
        <x:v>0</x:v>
      </x:c>
      <x:c r="H312" s="39" t="n">
        <x:f>IF(COUNT(E312:F312)&lt;2,"n.a.",E312-F312)</x:f>
        <x:v>0</x:v>
      </x:c>
      <x:c r="I312" s="3" t="str">
        <x:v>قابل مقایسه</x:v>
      </x:c>
      <x:c r="J312" s="3" t="str">
        <x:v>واحد درصد</x:v>
      </x:c>
      <x:c r="K312" s="3"/>
      <x:c r="L312" s="3"/>
      <x:c r="M312" s="3"/>
    </x:row>
    <x:row r="313" ht="42" customHeight="1">
      <x:c r="A313" s="2" t="str">
        <x:v>تجارت الکترونیک پارسیان</x:v>
      </x:c>
      <x:c r="B313" s="17" t="str">
        <x:v>سهم ابزار فعال سیستمی</x:v>
      </x:c>
      <x:c r="C313" s="3" t="str">
        <x:v>کارت‌خوان</x:v>
      </x:c>
      <x:c r="D313" s="3" t="str">
        <x:v>ماهانه</x:v>
      </x:c>
      <x:c r="E313" s="39" t="n">
        <x:f>IF(NOT(ISNUMBER('ورودی ابزار'!E214)),"n.a.",'ورودی ابزار'!E214)</x:f>
        <x:v>8.62</x:v>
      </x:c>
      <x:c r="F313" s="39" t="n">
        <x:f>IF(NOT(ISNUMBER('ورودی ابزار'!E496)),"n.a.",'ورودی ابزار'!E496)</x:f>
        <x:v>8.69</x:v>
      </x:c>
      <x:c r="G313" s="39" t="n">
        <x:f>IF(OR(I313&lt;&gt;"قابل مقایسه",COUNT(E313:F313)&lt;2),"n.a.",E313-F313)</x:f>
        <x:v>-0.07000000000000028</x:v>
      </x:c>
      <x:c r="H313" s="39" t="n">
        <x:f>IF(COUNT(E313:F313)&lt;2,"n.a.",E313-F313)</x:f>
        <x:v>-0.07000000000000028</x:v>
      </x:c>
      <x:c r="I313" s="3" t="str">
        <x:v>قابل مقایسه</x:v>
      </x:c>
      <x:c r="J313" s="3" t="str">
        <x:v>واحد درصد</x:v>
      </x:c>
      <x:c r="K313" s="3"/>
      <x:c r="L313" s="3"/>
      <x:c r="M313" s="3"/>
    </x:row>
    <x:row r="314" ht="42" customHeight="1">
      <x:c r="A314" s="2" t="str">
        <x:v>تجارت الکترونیک پارسیان</x:v>
      </x:c>
      <x:c r="B314" s="17" t="str">
        <x:v>سهم ابزار فعال سیستمی</x:v>
      </x:c>
      <x:c r="C314" s="3" t="str">
        <x:v>کارت‌خوان</x:v>
      </x:c>
      <x:c r="D314" s="3" t="str">
        <x:v>سالانه</x:v>
      </x:c>
      <x:c r="E314" s="39" t="n">
        <x:f>IF(NOT(ISNUMBER('ورودی ابزار'!E214)),"n.a.",'ورودی ابزار'!E214)</x:f>
        <x:v>8.62</x:v>
      </x:c>
      <x:c r="F314" s="39" t="n">
        <x:f>IF(NOT(ISNUMBER('ورودی ابزار'!E778)),"n.a.",'ورودی ابزار'!E778)</x:f>
        <x:v>9.73</x:v>
      </x:c>
      <x:c r="G314" s="39" t="n">
        <x:f>IF(OR(I314&lt;&gt;"قابل مقایسه",COUNT(E314:F314)&lt;2),"n.a.",E314-F314)</x:f>
        <x:v>-1.1100000000000012</x:v>
      </x:c>
      <x:c r="H314" s="39" t="n">
        <x:f>IF(COUNT(E314:F314)&lt;2,"n.a.",E314-F314)</x:f>
        <x:v>-1.1100000000000012</x:v>
      </x:c>
      <x:c r="I314" s="3" t="str">
        <x:v>قابل مقایسه</x:v>
      </x:c>
      <x:c r="J314" s="3" t="str">
        <x:v>واحد درصد</x:v>
      </x:c>
      <x:c r="K314" s="3"/>
      <x:c r="L314" s="3"/>
      <x:c r="M314" s="3"/>
    </x:row>
    <x:row r="315" ht="42" customHeight="1">
      <x:c r="A315" s="2" t="str">
        <x:v>تجارت الکترونیک پارسیان</x:v>
      </x:c>
      <x:c r="B315" s="17" t="str">
        <x:v>سهم ابزار فعال سیستمی</x:v>
      </x:c>
      <x:c r="C315" s="3" t="str">
        <x:v>اینترنتی</x:v>
      </x:c>
      <x:c r="D315" s="3" t="str">
        <x:v>ماهانه</x:v>
      </x:c>
      <x:c r="E315" s="39" t="n">
        <x:f>IF(NOT(ISNUMBER('ورودی ابزار'!E215)),"n.a.",'ورودی ابزار'!E215)</x:f>
        <x:v>1.04</x:v>
      </x:c>
      <x:c r="F315" s="39" t="n">
        <x:f>IF(NOT(ISNUMBER('ورودی ابزار'!E497)),"n.a.",'ورودی ابزار'!E497)</x:f>
        <x:v>1.01</x:v>
      </x:c>
      <x:c r="G315" s="39" t="n">
        <x:f>IF(OR(I315&lt;&gt;"قابل مقایسه",COUNT(E315:F315)&lt;2),"n.a.",E315-F315)</x:f>
        <x:v>0.030000000000000027</x:v>
      </x:c>
      <x:c r="H315" s="39" t="n">
        <x:f>IF(COUNT(E315:F315)&lt;2,"n.a.",E315-F315)</x:f>
        <x:v>0.030000000000000027</x:v>
      </x:c>
      <x:c r="I315" s="3" t="str">
        <x:v>قابل مقایسه</x:v>
      </x:c>
      <x:c r="J315" s="3" t="str">
        <x:v>واحد درصد</x:v>
      </x:c>
      <x:c r="K315" s="3"/>
      <x:c r="L315" s="3"/>
      <x:c r="M315" s="3"/>
    </x:row>
    <x:row r="316" ht="42" customHeight="1">
      <x:c r="A316" s="2" t="str">
        <x:v>تجارت الکترونیک پارسیان</x:v>
      </x:c>
      <x:c r="B316" s="17" t="str">
        <x:v>سهم ابزار فعال سیستمی</x:v>
      </x:c>
      <x:c r="C316" s="3" t="str">
        <x:v>اینترنتی</x:v>
      </x:c>
      <x:c r="D316" s="3" t="str">
        <x:v>سالانه</x:v>
      </x:c>
      <x:c r="E316" s="39" t="n">
        <x:f>IF(NOT(ISNUMBER('ورودی ابزار'!E215)),"n.a.",'ورودی ابزار'!E215)</x:f>
        <x:v>1.04</x:v>
      </x:c>
      <x:c r="F316" s="39" t="n">
        <x:f>IF(NOT(ISNUMBER('ورودی ابزار'!E779)),"n.a.",'ورودی ابزار'!E779)</x:f>
        <x:v>1.65</x:v>
      </x:c>
      <x:c r="G316" s="39" t="n">
        <x:f>IF(OR(I316&lt;&gt;"قابل مقایسه",COUNT(E316:F316)&lt;2),"n.a.",E316-F316)</x:f>
        <x:v>-0.6099999999999999</x:v>
      </x:c>
      <x:c r="H316" s="39" t="n">
        <x:f>IF(COUNT(E316:F316)&lt;2,"n.a.",E316-F316)</x:f>
        <x:v>-0.6099999999999999</x:v>
      </x:c>
      <x:c r="I316" s="3" t="str">
        <x:v>قابل مقایسه</x:v>
      </x:c>
      <x:c r="J316" s="3" t="str">
        <x:v>واحد درصد</x:v>
      </x:c>
      <x:c r="K316" s="3"/>
      <x:c r="L316" s="3"/>
      <x:c r="M316" s="3"/>
    </x:row>
    <x:row r="317" ht="42" customHeight="1">
      <x:c r="A317" s="2" t="str">
        <x:v>تجارت الکترونیک پارسیان</x:v>
      </x:c>
      <x:c r="B317" s="17" t="str">
        <x:v>سهم ابزار فعال سیستمی</x:v>
      </x:c>
      <x:c r="C317" s="3" t="str">
        <x:v>کد دستوری</x:v>
      </x:c>
      <x:c r="D317" s="3" t="str">
        <x:v>ماهانه</x:v>
      </x:c>
      <x:c r="E317" s="39" t="n">
        <x:f>IF(NOT(ISNUMBER('ورودی ابزار'!E216)),"n.a.",'ورودی ابزار'!E216)</x:f>
        <x:v>4.17</x:v>
      </x:c>
      <x:c r="F317" s="39" t="n">
        <x:f>IF(NOT(ISNUMBER('ورودی ابزار'!E498)),"n.a.",'ورودی ابزار'!E498)</x:f>
        <x:v>4.07</x:v>
      </x:c>
      <x:c r="G317" s="39" t="n">
        <x:f>IF(OR(I317&lt;&gt;"قابل مقایسه",COUNT(E317:F317)&lt;2),"n.a.",E317-F317)</x:f>
        <x:v>0.09999999999999964</x:v>
      </x:c>
      <x:c r="H317" s="39" t="n">
        <x:f>IF(COUNT(E317:F317)&lt;2,"n.a.",E317-F317)</x:f>
        <x:v>0.09999999999999964</x:v>
      </x:c>
      <x:c r="I317" s="3" t="str">
        <x:v>قابل مقایسه</x:v>
      </x:c>
      <x:c r="J317" s="3" t="str">
        <x:v>واحد درصد</x:v>
      </x:c>
      <x:c r="K317" s="3"/>
      <x:c r="L317" s="3"/>
      <x:c r="M317" s="3"/>
    </x:row>
    <x:row r="318" ht="42" customHeight="1">
      <x:c r="A318" s="2" t="str">
        <x:v>تجارت الکترونیک پارسیان</x:v>
      </x:c>
      <x:c r="B318" s="17" t="str">
        <x:v>سهم ابزار فعال سیستمی</x:v>
      </x:c>
      <x:c r="C318" s="3" t="str">
        <x:v>کد دستوری</x:v>
      </x:c>
      <x:c r="D318" s="3" t="str">
        <x:v>سالانه</x:v>
      </x:c>
      <x:c r="E318" s="39" t="n">
        <x:f>IF(NOT(ISNUMBER('ورودی ابزار'!E216)),"n.a.",'ورودی ابزار'!E216)</x:f>
        <x:v>4.17</x:v>
      </x:c>
      <x:c r="F318" s="39" t="n">
        <x:f>IF(NOT(ISNUMBER('ورودی ابزار'!E780)),"n.a.",'ورودی ابزار'!E780)</x:f>
        <x:v>4.66</x:v>
      </x:c>
      <x:c r="G318" s="39" t="n">
        <x:f>IF(OR(I318&lt;&gt;"قابل مقایسه",COUNT(E318:F318)&lt;2),"n.a.",E318-F318)</x:f>
        <x:v>-0.4900000000000002</x:v>
      </x:c>
      <x:c r="H318" s="39" t="n">
        <x:f>IF(COUNT(E318:F318)&lt;2,"n.a.",E318-F318)</x:f>
        <x:v>-0.4900000000000002</x:v>
      </x:c>
      <x:c r="I318" s="3" t="str">
        <x:v>قابل مقایسه</x:v>
      </x:c>
      <x:c r="J318" s="3" t="str">
        <x:v>واحد درصد</x:v>
      </x:c>
      <x:c r="K318" s="3"/>
      <x:c r="L318" s="3"/>
      <x:c r="M318" s="3"/>
    </x:row>
    <x:row r="319" ht="42" customHeight="1">
      <x:c r="A319" s="2" t="str">
        <x:v>تجارت الکترونیک پارسیان</x:v>
      </x:c>
      <x:c r="B319" s="17" t="str">
        <x:v>سهم ابزار فعال سیستمی</x:v>
      </x:c>
      <x:c r="C319" s="3" t="str">
        <x:v>موبایلی</x:v>
      </x:c>
      <x:c r="D319" s="3" t="str">
        <x:v>ماهانه</x:v>
      </x:c>
      <x:c r="E319" s="39" t="n">
        <x:f>IF(NOT(ISNUMBER('ورودی ابزار'!E217)),"n.a.",'ورودی ابزار'!E217)</x:f>
        <x:v>15.69</x:v>
      </x:c>
      <x:c r="F319" s="39" t="n">
        <x:f>IF(NOT(ISNUMBER('ورودی ابزار'!E499)),"n.a.",'ورودی ابزار'!E499)</x:f>
        <x:v>16.31</x:v>
      </x:c>
      <x:c r="G319" s="39" t="n">
        <x:f>IF(OR(I319&lt;&gt;"قابل مقایسه",COUNT(E319:F319)&lt;2),"n.a.",E319-F319)</x:f>
        <x:v>-0.6199999999999992</x:v>
      </x:c>
      <x:c r="H319" s="39" t="n">
        <x:f>IF(COUNT(E319:F319)&lt;2,"n.a.",E319-F319)</x:f>
        <x:v>-0.6199999999999992</x:v>
      </x:c>
      <x:c r="I319" s="3" t="str">
        <x:v>قابل مقایسه</x:v>
      </x:c>
      <x:c r="J319" s="3" t="str">
        <x:v>واحد درصد</x:v>
      </x:c>
      <x:c r="K319" s="3"/>
      <x:c r="L319" s="3"/>
      <x:c r="M319" s="3"/>
    </x:row>
    <x:row r="320" ht="42" customHeight="1">
      <x:c r="A320" s="2" t="str">
        <x:v>تجارت الکترونیک پارسیان</x:v>
      </x:c>
      <x:c r="B320" s="17" t="str">
        <x:v>سهم ابزار فعال سیستمی</x:v>
      </x:c>
      <x:c r="C320" s="3" t="str">
        <x:v>موبایلی</x:v>
      </x:c>
      <x:c r="D320" s="3" t="str">
        <x:v>سالانه</x:v>
      </x:c>
      <x:c r="E320" s="39" t="n">
        <x:f>IF(NOT(ISNUMBER('ورودی ابزار'!E217)),"n.a.",'ورودی ابزار'!E217)</x:f>
        <x:v>15.69</x:v>
      </x:c>
      <x:c r="F320" s="39" t="n">
        <x:f>IF(NOT(ISNUMBER('ورودی ابزار'!E781)),"n.a.",'ورودی ابزار'!E781)</x:f>
        <x:v>0</x:v>
      </x:c>
      <x:c r="G320" s="39" t="n">
        <x:f>IF(OR(I320&lt;&gt;"قابل مقایسه",COUNT(E320:F320)&lt;2),"n.a.",E320-F320)</x:f>
        <x:v>15.69</x:v>
      </x:c>
      <x:c r="H320" s="39" t="n">
        <x:f>IF(COUNT(E320:F320)&lt;2,"n.a.",E320-F320)</x:f>
        <x:v>15.69</x:v>
      </x:c>
      <x:c r="I320" s="3" t="str">
        <x:v>قابل مقایسه</x:v>
      </x:c>
      <x:c r="J320" s="3" t="str">
        <x:v>واحد درصد</x:v>
      </x:c>
      <x:c r="K320" s="3"/>
      <x:c r="L320" s="3"/>
      <x:c r="M320" s="3"/>
    </x:row>
    <x:row r="321" ht="42" customHeight="1">
      <x:c r="A321" s="2" t="str">
        <x:v>امیدپی</x:v>
      </x:c>
      <x:c r="B321" s="17" t="str">
        <x:v>سهم ابزار فعال سیستمی</x:v>
      </x:c>
      <x:c r="C321" s="3" t="str">
        <x:v>کارت‌خوان</x:v>
      </x:c>
      <x:c r="D321" s="3" t="str">
        <x:v>ماهانه</x:v>
      </x:c>
      <x:c r="E321" s="39" t="n">
        <x:f>IF(NOT(ISNUMBER('ورودی ابزار'!E218)),"n.a.",'ورودی ابزار'!E218)</x:f>
        <x:v>2.43</x:v>
      </x:c>
      <x:c r="F321" s="39" t="n">
        <x:f>IF(NOT(ISNUMBER('ورودی ابزار'!E500)),"n.a.",'ورودی ابزار'!E500)</x:f>
        <x:v>2.46</x:v>
      </x:c>
      <x:c r="G321" s="39" t="n">
        <x:f>IF(OR(I321&lt;&gt;"قابل مقایسه",COUNT(E321:F321)&lt;2),"n.a.",E321-F321)</x:f>
        <x:v>-0.029999999999999805</x:v>
      </x:c>
      <x:c r="H321" s="39" t="n">
        <x:f>IF(COUNT(E321:F321)&lt;2,"n.a.",E321-F321)</x:f>
        <x:v>-0.029999999999999805</x:v>
      </x:c>
      <x:c r="I321" s="3" t="str">
        <x:v>قابل مقایسه</x:v>
      </x:c>
      <x:c r="J321" s="3" t="str">
        <x:v>واحد درصد</x:v>
      </x:c>
      <x:c r="K321" s="3"/>
      <x:c r="L321" s="3"/>
      <x:c r="M321" s="3"/>
    </x:row>
    <x:row r="322" ht="42" customHeight="1">
      <x:c r="A322" s="2" t="str">
        <x:v>امیدپی</x:v>
      </x:c>
      <x:c r="B322" s="17" t="str">
        <x:v>سهم ابزار فعال سیستمی</x:v>
      </x:c>
      <x:c r="C322" s="3" t="str">
        <x:v>کارت‌خوان</x:v>
      </x:c>
      <x:c r="D322" s="3" t="str">
        <x:v>سالانه</x:v>
      </x:c>
      <x:c r="E322" s="39" t="n">
        <x:f>IF(NOT(ISNUMBER('ورودی ابزار'!E218)),"n.a.",'ورودی ابزار'!E218)</x:f>
        <x:v>2.43</x:v>
      </x:c>
      <x:c r="F322" s="39" t="n">
        <x:f>IF(NOT(ISNUMBER('ورودی ابزار'!E782)),"n.a.",'ورودی ابزار'!E782)</x:f>
        <x:v>3.01</x:v>
      </x:c>
      <x:c r="G322" s="39" t="n">
        <x:f>IF(OR(I322&lt;&gt;"قابل مقایسه",COUNT(E322:F322)&lt;2),"n.a.",E322-F322)</x:f>
        <x:v>-0.5799999999999996</x:v>
      </x:c>
      <x:c r="H322" s="39" t="n">
        <x:f>IF(COUNT(E322:F322)&lt;2,"n.a.",E322-F322)</x:f>
        <x:v>-0.5799999999999996</x:v>
      </x:c>
      <x:c r="I322" s="3" t="str">
        <x:v>قابل مقایسه</x:v>
      </x:c>
      <x:c r="J322" s="3" t="str">
        <x:v>واحد درصد</x:v>
      </x:c>
      <x:c r="K322" s="3"/>
      <x:c r="L322" s="3"/>
      <x:c r="M322" s="3"/>
    </x:row>
    <x:row r="323" ht="42" customHeight="1">
      <x:c r="A323" s="2" t="str">
        <x:v>امیدپی</x:v>
      </x:c>
      <x:c r="B323" s="17" t="str">
        <x:v>سهم ابزار فعال سیستمی</x:v>
      </x:c>
      <x:c r="C323" s="3" t="str">
        <x:v>اینترنتی</x:v>
      </x:c>
      <x:c r="D323" s="3" t="str">
        <x:v>ماهانه</x:v>
      </x:c>
      <x:c r="E323" s="39" t="n">
        <x:f>IF(NOT(ISNUMBER('ورودی ابزار'!E219)),"n.a.",'ورودی ابزار'!E219)</x:f>
        <x:v>0.25</x:v>
      </x:c>
      <x:c r="F323" s="39" t="n">
        <x:f>IF(NOT(ISNUMBER('ورودی ابزار'!E501)),"n.a.",'ورودی ابزار'!E501)</x:f>
        <x:v>0.25</x:v>
      </x:c>
      <x:c r="G323" s="39" t="n">
        <x:f>IF(OR(I323&lt;&gt;"قابل مقایسه",COUNT(E323:F323)&lt;2),"n.a.",E323-F323)</x:f>
        <x:v>0</x:v>
      </x:c>
      <x:c r="H323" s="39" t="n">
        <x:f>IF(COUNT(E323:F323)&lt;2,"n.a.",E323-F323)</x:f>
        <x:v>0</x:v>
      </x:c>
      <x:c r="I323" s="3" t="str">
        <x:v>قابل مقایسه</x:v>
      </x:c>
      <x:c r="J323" s="3" t="str">
        <x:v>واحد درصد</x:v>
      </x:c>
      <x:c r="K323" s="3"/>
      <x:c r="L323" s="3"/>
      <x:c r="M323" s="3"/>
    </x:row>
    <x:row r="324" ht="42" customHeight="1">
      <x:c r="A324" s="2" t="str">
        <x:v>امیدپی</x:v>
      </x:c>
      <x:c r="B324" s="17" t="str">
        <x:v>سهم ابزار فعال سیستمی</x:v>
      </x:c>
      <x:c r="C324" s="3" t="str">
        <x:v>اینترنتی</x:v>
      </x:c>
      <x:c r="D324" s="3" t="str">
        <x:v>سالانه</x:v>
      </x:c>
      <x:c r="E324" s="39" t="n">
        <x:f>IF(NOT(ISNUMBER('ورودی ابزار'!E219)),"n.a.",'ورودی ابزار'!E219)</x:f>
        <x:v>0.25</x:v>
      </x:c>
      <x:c r="F324" s="39" t="n">
        <x:f>IF(NOT(ISNUMBER('ورودی ابزار'!E783)),"n.a.",'ورودی ابزار'!E783)</x:f>
        <x:v>0.42</x:v>
      </x:c>
      <x:c r="G324" s="39" t="n">
        <x:f>IF(OR(I324&lt;&gt;"قابل مقایسه",COUNT(E324:F324)&lt;2),"n.a.",E324-F324)</x:f>
        <x:v>-0.16999999999999998</x:v>
      </x:c>
      <x:c r="H324" s="39" t="n">
        <x:f>IF(COUNT(E324:F324)&lt;2,"n.a.",E324-F324)</x:f>
        <x:v>-0.16999999999999998</x:v>
      </x:c>
      <x:c r="I324" s="3" t="str">
        <x:v>قابل مقایسه</x:v>
      </x:c>
      <x:c r="J324" s="3" t="str">
        <x:v>واحد درصد</x:v>
      </x:c>
      <x:c r="K324" s="3"/>
      <x:c r="L324" s="3"/>
      <x:c r="M324" s="3"/>
    </x:row>
    <x:row r="325" ht="42" customHeight="1">
      <x:c r="A325" s="2" t="str">
        <x:v>امیدپی</x:v>
      </x:c>
      <x:c r="B325" s="17" t="str">
        <x:v>سهم ابزار فعال سیستمی</x:v>
      </x:c>
      <x:c r="C325" s="3" t="str">
        <x:v>کد دستوری</x:v>
      </x:c>
      <x:c r="D325" s="3" t="str">
        <x:v>ماهانه</x:v>
      </x:c>
      <x:c r="E325" s="39" t="n">
        <x:f>IF(NOT(ISNUMBER('ورودی ابزار'!E220)),"n.a.",'ورودی ابزار'!E220)</x:f>
        <x:v>1.44</x:v>
      </x:c>
      <x:c r="F325" s="39" t="n">
        <x:f>IF(NOT(ISNUMBER('ورودی ابزار'!E502)),"n.a.",'ورودی ابزار'!E502)</x:f>
        <x:v>1.47</x:v>
      </x:c>
      <x:c r="G325" s="39" t="n">
        <x:f>IF(OR(I325&lt;&gt;"قابل مقایسه",COUNT(E325:F325)&lt;2),"n.a.",E325-F325)</x:f>
        <x:v>-0.030000000000000027</x:v>
      </x:c>
      <x:c r="H325" s="39" t="n">
        <x:f>IF(COUNT(E325:F325)&lt;2,"n.a.",E325-F325)</x:f>
        <x:v>-0.030000000000000027</x:v>
      </x:c>
      <x:c r="I325" s="3" t="str">
        <x:v>قابل مقایسه</x:v>
      </x:c>
      <x:c r="J325" s="3" t="str">
        <x:v>واحد درصد</x:v>
      </x:c>
      <x:c r="K325" s="3"/>
      <x:c r="L325" s="3"/>
      <x:c r="M325" s="3"/>
    </x:row>
    <x:row r="326" ht="42" customHeight="1">
      <x:c r="A326" s="2" t="str">
        <x:v>امیدپی</x:v>
      </x:c>
      <x:c r="B326" s="17" t="str">
        <x:v>سهم ابزار فعال سیستمی</x:v>
      </x:c>
      <x:c r="C326" s="3" t="str">
        <x:v>کد دستوری</x:v>
      </x:c>
      <x:c r="D326" s="3" t="str">
        <x:v>سالانه</x:v>
      </x:c>
      <x:c r="E326" s="39" t="n">
        <x:f>IF(NOT(ISNUMBER('ورودی ابزار'!E220)),"n.a.",'ورودی ابزار'!E220)</x:f>
        <x:v>1.44</x:v>
      </x:c>
      <x:c r="F326" s="39" t="n">
        <x:f>IF(NOT(ISNUMBER('ورودی ابزار'!E784)),"n.a.",'ورودی ابزار'!E784)</x:f>
        <x:v>0.16</x:v>
      </x:c>
      <x:c r="G326" s="39" t="n">
        <x:f>IF(OR(I326&lt;&gt;"قابل مقایسه",COUNT(E326:F326)&lt;2),"n.a.",E326-F326)</x:f>
        <x:v>1.28</x:v>
      </x:c>
      <x:c r="H326" s="39" t="n">
        <x:f>IF(COUNT(E326:F326)&lt;2,"n.a.",E326-F326)</x:f>
        <x:v>1.28</x:v>
      </x:c>
      <x:c r="I326" s="3" t="str">
        <x:v>قابل مقایسه</x:v>
      </x:c>
      <x:c r="J326" s="3" t="str">
        <x:v>واحد درصد</x:v>
      </x:c>
      <x:c r="K326" s="3"/>
      <x:c r="L326" s="3"/>
      <x:c r="M326" s="3"/>
    </x:row>
    <x:row r="327" ht="42" customHeight="1">
      <x:c r="A327" s="2" t="str">
        <x:v>امیدپی</x:v>
      </x:c>
      <x:c r="B327" s="17" t="str">
        <x:v>سهم ابزار فعال سیستمی</x:v>
      </x:c>
      <x:c r="C327" s="3" t="str">
        <x:v>موبایلی</x:v>
      </x:c>
      <x:c r="D327" s="3" t="str">
        <x:v>ماهانه</x:v>
      </x:c>
      <x:c r="E327" s="39" t="n">
        <x:f>IF(NOT(ISNUMBER('ورودی ابزار'!E221)),"n.a.",'ورودی ابزار'!E221)</x:f>
        <x:v>3.65</x:v>
      </x:c>
      <x:c r="F327" s="39" t="n">
        <x:f>IF(NOT(ISNUMBER('ورودی ابزار'!E503)),"n.a.",'ورودی ابزار'!E503)</x:f>
        <x:v>3.93</x:v>
      </x:c>
      <x:c r="G327" s="39" t="n">
        <x:f>IF(OR(I327&lt;&gt;"قابل مقایسه",COUNT(E327:F327)&lt;2),"n.a.",E327-F327)</x:f>
        <x:v>-0.28000000000000025</x:v>
      </x:c>
      <x:c r="H327" s="39" t="n">
        <x:f>IF(COUNT(E327:F327)&lt;2,"n.a.",E327-F327)</x:f>
        <x:v>-0.28000000000000025</x:v>
      </x:c>
      <x:c r="I327" s="3" t="str">
        <x:v>قابل مقایسه</x:v>
      </x:c>
      <x:c r="J327" s="3" t="str">
        <x:v>واحد درصد</x:v>
      </x:c>
      <x:c r="K327" s="3"/>
      <x:c r="L327" s="3"/>
      <x:c r="M327" s="3"/>
    </x:row>
    <x:row r="328" ht="42" customHeight="1">
      <x:c r="A328" s="2" t="str">
        <x:v>امیدپی</x:v>
      </x:c>
      <x:c r="B328" s="17" t="str">
        <x:v>سهم ابزار فعال سیستمی</x:v>
      </x:c>
      <x:c r="C328" s="3" t="str">
        <x:v>موبایلی</x:v>
      </x:c>
      <x:c r="D328" s="3" t="str">
        <x:v>سالانه</x:v>
      </x:c>
      <x:c r="E328" s="39" t="n">
        <x:f>IF(NOT(ISNUMBER('ورودی ابزار'!E221)),"n.a.",'ورودی ابزار'!E221)</x:f>
        <x:v>3.65</x:v>
      </x:c>
      <x:c r="F328" s="39" t="n">
        <x:f>IF(NOT(ISNUMBER('ورودی ابزار'!E785)),"n.a.",'ورودی ابزار'!E785)</x:f>
        <x:v>1.11</x:v>
      </x:c>
      <x:c r="G328" s="39" t="n">
        <x:f>IF(OR(I328&lt;&gt;"قابل مقایسه",COUNT(E328:F328)&lt;2),"n.a.",E328-F328)</x:f>
        <x:v>2.54</x:v>
      </x:c>
      <x:c r="H328" s="39" t="n">
        <x:f>IF(COUNT(E328:F328)&lt;2,"n.a.",E328-F328)</x:f>
        <x:v>2.54</x:v>
      </x:c>
      <x:c r="I328" s="3" t="str">
        <x:v>قابل مقایسه</x:v>
      </x:c>
      <x:c r="J328" s="3" t="str">
        <x:v>واحد درصد</x:v>
      </x:c>
      <x:c r="K328" s="3"/>
      <x:c r="L328" s="3"/>
      <x:c r="M328" s="3"/>
    </x:row>
    <x:row r="329" ht="42" customHeight="1">
      <x:c r="A329" s="2" t="str">
        <x:v>فن آوا کارت</x:v>
      </x:c>
      <x:c r="B329" s="17" t="str">
        <x:v>سهم ابزار فعال سیستمی</x:v>
      </x:c>
      <x:c r="C329" s="3" t="str">
        <x:v>کارت‌خوان</x:v>
      </x:c>
      <x:c r="D329" s="3" t="str">
        <x:v>ماهانه</x:v>
      </x:c>
      <x:c r="E329" s="39" t="n">
        <x:f>IF(NOT(ISNUMBER('ورودی ابزار'!E222)),"n.a.",'ورودی ابزار'!E222)</x:f>
        <x:v>7.73</x:v>
      </x:c>
      <x:c r="F329" s="39" t="n">
        <x:f>IF(NOT(ISNUMBER('ورودی ابزار'!E504)),"n.a.",'ورودی ابزار'!E504)</x:f>
        <x:v>7.64</x:v>
      </x:c>
      <x:c r="G329" s="39" t="n">
        <x:f>IF(OR(I329&lt;&gt;"قابل مقایسه",COUNT(E329:F329)&lt;2),"n.a.",E329-F329)</x:f>
        <x:v>0.09000000000000075</x:v>
      </x:c>
      <x:c r="H329" s="39" t="n">
        <x:f>IF(COUNT(E329:F329)&lt;2,"n.a.",E329-F329)</x:f>
        <x:v>0.09000000000000075</x:v>
      </x:c>
      <x:c r="I329" s="3" t="str">
        <x:v>قابل مقایسه</x:v>
      </x:c>
      <x:c r="J329" s="3" t="str">
        <x:v>واحد درصد</x:v>
      </x:c>
      <x:c r="K329" s="3"/>
      <x:c r="L329" s="3"/>
      <x:c r="M329" s="3"/>
    </x:row>
    <x:row r="330" ht="42" customHeight="1">
      <x:c r="A330" s="2" t="str">
        <x:v>فن آوا کارت</x:v>
      </x:c>
      <x:c r="B330" s="17" t="str">
        <x:v>سهم ابزار فعال سیستمی</x:v>
      </x:c>
      <x:c r="C330" s="3" t="str">
        <x:v>کارت‌خوان</x:v>
      </x:c>
      <x:c r="D330" s="3" t="str">
        <x:v>سالانه</x:v>
      </x:c>
      <x:c r="E330" s="39" t="n">
        <x:f>IF(NOT(ISNUMBER('ورودی ابزار'!E222)),"n.a.",'ورودی ابزار'!E222)</x:f>
        <x:v>7.73</x:v>
      </x:c>
      <x:c r="F330" s="39" t="n">
        <x:f>IF(NOT(ISNUMBER('ورودی ابزار'!E786)),"n.a.",'ورودی ابزار'!E786)</x:f>
        <x:v>5.38</x:v>
      </x:c>
      <x:c r="G330" s="39" t="n">
        <x:f>IF(OR(I330&lt;&gt;"قابل مقایسه",COUNT(E330:F330)&lt;2),"n.a.",E330-F330)</x:f>
        <x:v>2.3500000000000005</x:v>
      </x:c>
      <x:c r="H330" s="39" t="n">
        <x:f>IF(COUNT(E330:F330)&lt;2,"n.a.",E330-F330)</x:f>
        <x:v>2.3500000000000005</x:v>
      </x:c>
      <x:c r="I330" s="3" t="str">
        <x:v>قابل مقایسه</x:v>
      </x:c>
      <x:c r="J330" s="3" t="str">
        <x:v>واحد درصد</x:v>
      </x:c>
      <x:c r="K330" s="3"/>
      <x:c r="L330" s="3"/>
      <x:c r="M330" s="3"/>
    </x:row>
    <x:row r="331" ht="42" customHeight="1">
      <x:c r="A331" s="2" t="str">
        <x:v>فن آوا کارت</x:v>
      </x:c>
      <x:c r="B331" s="17" t="str">
        <x:v>سهم ابزار فعال سیستمی</x:v>
      </x:c>
      <x:c r="C331" s="3" t="str">
        <x:v>اینترنتی</x:v>
      </x:c>
      <x:c r="D331" s="3" t="str">
        <x:v>ماهانه</x:v>
      </x:c>
      <x:c r="E331" s="39" t="n">
        <x:f>IF(NOT(ISNUMBER('ورودی ابزار'!E223)),"n.a.",'ورودی ابزار'!E223)</x:f>
        <x:v>0.27</x:v>
      </x:c>
      <x:c r="F331" s="39" t="n">
        <x:f>IF(NOT(ISNUMBER('ورودی ابزار'!E505)),"n.a.",'ورودی ابزار'!E505)</x:f>
        <x:v>0.3</x:v>
      </x:c>
      <x:c r="G331" s="39" t="n">
        <x:f>IF(OR(I331&lt;&gt;"قابل مقایسه",COUNT(E331:F331)&lt;2),"n.a.",E331-F331)</x:f>
        <x:v>-0.02999999999999997</x:v>
      </x:c>
      <x:c r="H331" s="39" t="n">
        <x:f>IF(COUNT(E331:F331)&lt;2,"n.a.",E331-F331)</x:f>
        <x:v>-0.02999999999999997</x:v>
      </x:c>
      <x:c r="I331" s="3" t="str">
        <x:v>قابل مقایسه</x:v>
      </x:c>
      <x:c r="J331" s="3" t="str">
        <x:v>واحد درصد</x:v>
      </x:c>
      <x:c r="K331" s="3"/>
      <x:c r="L331" s="3"/>
      <x:c r="M331" s="3"/>
    </x:row>
    <x:row r="332" ht="42" customHeight="1">
      <x:c r="A332" s="2" t="str">
        <x:v>فن آوا کارت</x:v>
      </x:c>
      <x:c r="B332" s="17" t="str">
        <x:v>سهم ابزار فعال سیستمی</x:v>
      </x:c>
      <x:c r="C332" s="3" t="str">
        <x:v>اینترنتی</x:v>
      </x:c>
      <x:c r="D332" s="3" t="str">
        <x:v>سالانه</x:v>
      </x:c>
      <x:c r="E332" s="39" t="n">
        <x:f>IF(NOT(ISNUMBER('ورودی ابزار'!E223)),"n.a.",'ورودی ابزار'!E223)</x:f>
        <x:v>0.27</x:v>
      </x:c>
      <x:c r="F332" s="39" t="n">
        <x:f>IF(NOT(ISNUMBER('ورودی ابزار'!E787)),"n.a.",'ورودی ابزار'!E787)</x:f>
        <x:v>0.06</x:v>
      </x:c>
      <x:c r="G332" s="39" t="n">
        <x:f>IF(OR(I332&lt;&gt;"قابل مقایسه",COUNT(E332:F332)&lt;2),"n.a.",E332-F332)</x:f>
        <x:v>0.21000000000000002</x:v>
      </x:c>
      <x:c r="H332" s="39" t="n">
        <x:f>IF(COUNT(E332:F332)&lt;2,"n.a.",E332-F332)</x:f>
        <x:v>0.21000000000000002</x:v>
      </x:c>
      <x:c r="I332" s="3" t="str">
        <x:v>قابل مقایسه</x:v>
      </x:c>
      <x:c r="J332" s="3" t="str">
        <x:v>واحد درصد</x:v>
      </x:c>
      <x:c r="K332" s="3"/>
      <x:c r="L332" s="3"/>
      <x:c r="M332" s="3"/>
    </x:row>
    <x:row r="333" ht="42" customHeight="1">
      <x:c r="A333" s="2" t="str">
        <x:v>فن آوا کارت</x:v>
      </x:c>
      <x:c r="B333" s="17" t="str">
        <x:v>سهم ابزار فعال سیستمی</x:v>
      </x:c>
      <x:c r="C333" s="3" t="str">
        <x:v>کد دستوری</x:v>
      </x:c>
      <x:c r="D333" s="3" t="str">
        <x:v>ماهانه</x:v>
      </x:c>
      <x:c r="E333" s="39" t="n">
        <x:f>IF(NOT(ISNUMBER('ورودی ابزار'!E224)),"n.a.",'ورودی ابزار'!E224)</x:f>
        <x:v>0.16</x:v>
      </x:c>
      <x:c r="F333" s="39" t="n">
        <x:f>IF(NOT(ISNUMBER('ورودی ابزار'!E506)),"n.a.",'ورودی ابزار'!E506)</x:f>
        <x:v>0.16</x:v>
      </x:c>
      <x:c r="G333" s="39" t="n">
        <x:f>IF(OR(I333&lt;&gt;"قابل مقایسه",COUNT(E333:F333)&lt;2),"n.a.",E333-F333)</x:f>
        <x:v>0</x:v>
      </x:c>
      <x:c r="H333" s="39" t="n">
        <x:f>IF(COUNT(E333:F333)&lt;2,"n.a.",E333-F333)</x:f>
        <x:v>0</x:v>
      </x:c>
      <x:c r="I333" s="3" t="str">
        <x:v>قابل مقایسه</x:v>
      </x:c>
      <x:c r="J333" s="3" t="str">
        <x:v>واحد درصد</x:v>
      </x:c>
      <x:c r="K333" s="3"/>
      <x:c r="L333" s="3"/>
      <x:c r="M333" s="3"/>
    </x:row>
    <x:row r="334" ht="42" customHeight="1">
      <x:c r="A334" s="2" t="str">
        <x:v>فن آوا کارت</x:v>
      </x:c>
      <x:c r="B334" s="17" t="str">
        <x:v>سهم ابزار فعال سیستمی</x:v>
      </x:c>
      <x:c r="C334" s="3" t="str">
        <x:v>کد دستوری</x:v>
      </x:c>
      <x:c r="D334" s="3" t="str">
        <x:v>سالانه</x:v>
      </x:c>
      <x:c r="E334" s="39" t="n">
        <x:f>IF(NOT(ISNUMBER('ورودی ابزار'!E224)),"n.a.",'ورودی ابزار'!E224)</x:f>
        <x:v>0.16</x:v>
      </x:c>
      <x:c r="F334" s="39" t="n">
        <x:f>IF(NOT(ISNUMBER('ورودی ابزار'!E788)),"n.a.",'ورودی ابزار'!E788)</x:f>
        <x:v>0</x:v>
      </x:c>
      <x:c r="G334" s="39" t="n">
        <x:f>IF(OR(I334&lt;&gt;"قابل مقایسه",COUNT(E334:F334)&lt;2),"n.a.",E334-F334)</x:f>
        <x:v>0.16</x:v>
      </x:c>
      <x:c r="H334" s="39" t="n">
        <x:f>IF(COUNT(E334:F334)&lt;2,"n.a.",E334-F334)</x:f>
        <x:v>0.16</x:v>
      </x:c>
      <x:c r="I334" s="3" t="str">
        <x:v>قابل مقایسه</x:v>
      </x:c>
      <x:c r="J334" s="3" t="str">
        <x:v>واحد درصد</x:v>
      </x:c>
      <x:c r="K334" s="3"/>
      <x:c r="L334" s="3"/>
      <x:c r="M334" s="3"/>
    </x:row>
    <x:row r="335" ht="42" customHeight="1">
      <x:c r="A335" s="2" t="str">
        <x:v>فن آوا کارت</x:v>
      </x:c>
      <x:c r="B335" s="17" t="str">
        <x:v>سهم ابزار فعال سیستمی</x:v>
      </x:c>
      <x:c r="C335" s="3" t="str">
        <x:v>موبایلی</x:v>
      </x:c>
      <x:c r="D335" s="3" t="str">
        <x:v>ماهانه</x:v>
      </x:c>
      <x:c r="E335" s="39" t="n">
        <x:f>IF(NOT(ISNUMBER('ورودی ابزار'!E225)),"n.a.",'ورودی ابزار'!E225)</x:f>
        <x:v>0.18</x:v>
      </x:c>
      <x:c r="F335" s="39" t="n">
        <x:f>IF(NOT(ISNUMBER('ورودی ابزار'!E507)),"n.a.",'ورودی ابزار'!E507)</x:f>
        <x:v>0.2</x:v>
      </x:c>
      <x:c r="G335" s="39" t="n">
        <x:f>IF(OR(I335&lt;&gt;"قابل مقایسه",COUNT(E335:F335)&lt;2),"n.a.",E335-F335)</x:f>
        <x:v>-0.020000000000000018</x:v>
      </x:c>
      <x:c r="H335" s="39" t="n">
        <x:f>IF(COUNT(E335:F335)&lt;2,"n.a.",E335-F335)</x:f>
        <x:v>-0.020000000000000018</x:v>
      </x:c>
      <x:c r="I335" s="3" t="str">
        <x:v>قابل مقایسه</x:v>
      </x:c>
      <x:c r="J335" s="3" t="str">
        <x:v>واحد درصد</x:v>
      </x:c>
      <x:c r="K335" s="3"/>
      <x:c r="L335" s="3"/>
      <x:c r="M335" s="3"/>
    </x:row>
    <x:row r="336" ht="42" customHeight="1">
      <x:c r="A336" s="2" t="str">
        <x:v>فن آوا کارت</x:v>
      </x:c>
      <x:c r="B336" s="17" t="str">
        <x:v>سهم ابزار فعال سیستمی</x:v>
      </x:c>
      <x:c r="C336" s="3" t="str">
        <x:v>موبایلی</x:v>
      </x:c>
      <x:c r="D336" s="3" t="str">
        <x:v>سالانه</x:v>
      </x:c>
      <x:c r="E336" s="39" t="n">
        <x:f>IF(NOT(ISNUMBER('ورودی ابزار'!E225)),"n.a.",'ورودی ابزار'!E225)</x:f>
        <x:v>0.18</x:v>
      </x:c>
      <x:c r="F336" s="39" t="n">
        <x:f>IF(NOT(ISNUMBER('ورودی ابزار'!E789)),"n.a.",'ورودی ابزار'!E789)</x:f>
        <x:v>0</x:v>
      </x:c>
      <x:c r="G336" s="39" t="n">
        <x:f>IF(OR(I336&lt;&gt;"قابل مقایسه",COUNT(E336:F336)&lt;2),"n.a.",E336-F336)</x:f>
        <x:v>0.18</x:v>
      </x:c>
      <x:c r="H336" s="39" t="n">
        <x:f>IF(COUNT(E336:F336)&lt;2,"n.a.",E336-F336)</x:f>
        <x:v>0.18</x:v>
      </x:c>
      <x:c r="I336" s="3" t="str">
        <x:v>قابل مقایسه</x:v>
      </x:c>
      <x:c r="J336" s="3" t="str">
        <x:v>واحد درصد</x:v>
      </x:c>
      <x:c r="K336" s="3"/>
      <x:c r="L336" s="3"/>
      <x:c r="M336" s="3"/>
    </x:row>
    <x:row r="337" ht="42" customHeight="1">
      <x:c r="A337" s="2" t="str">
        <x:v>کارت اعتباری ایران کیش</x:v>
      </x:c>
      <x:c r="B337" s="17" t="str">
        <x:v>سهم ابزار فعال سیستمی</x:v>
      </x:c>
      <x:c r="C337" s="3" t="str">
        <x:v>کارت‌خوان</x:v>
      </x:c>
      <x:c r="D337" s="3" t="str">
        <x:v>ماهانه</x:v>
      </x:c>
      <x:c r="E337" s="39" t="n">
        <x:f>IF(NOT(ISNUMBER('ورودی ابزار'!E226)),"n.a.",'ورودی ابزار'!E226)</x:f>
        <x:v>9.08</x:v>
      </x:c>
      <x:c r="F337" s="39" t="n">
        <x:f>IF(NOT(ISNUMBER('ورودی ابزار'!E508)),"n.a.",'ورودی ابزار'!E508)</x:f>
        <x:v>8.94</x:v>
      </x:c>
      <x:c r="G337" s="39" t="n">
        <x:f>IF(OR(I337&lt;&gt;"قابل مقایسه",COUNT(E337:F337)&lt;2),"n.a.",E337-F337)</x:f>
        <x:v>0.14000000000000057</x:v>
      </x:c>
      <x:c r="H337" s="39" t="n">
        <x:f>IF(COUNT(E337:F337)&lt;2,"n.a.",E337-F337)</x:f>
        <x:v>0.14000000000000057</x:v>
      </x:c>
      <x:c r="I337" s="3" t="str">
        <x:v>قابل مقایسه</x:v>
      </x:c>
      <x:c r="J337" s="3" t="str">
        <x:v>واحد درصد</x:v>
      </x:c>
      <x:c r="K337" s="3"/>
      <x:c r="L337" s="3"/>
      <x:c r="M337" s="3"/>
    </x:row>
    <x:row r="338" ht="42" customHeight="1">
      <x:c r="A338" s="2" t="str">
        <x:v>کارت اعتباری ایران کیش</x:v>
      </x:c>
      <x:c r="B338" s="17" t="str">
        <x:v>سهم ابزار فعال سیستمی</x:v>
      </x:c>
      <x:c r="C338" s="3" t="str">
        <x:v>کارت‌خوان</x:v>
      </x:c>
      <x:c r="D338" s="3" t="str">
        <x:v>سالانه</x:v>
      </x:c>
      <x:c r="E338" s="39" t="n">
        <x:f>IF(NOT(ISNUMBER('ورودی ابزار'!E226)),"n.a.",'ورودی ابزار'!E226)</x:f>
        <x:v>9.08</x:v>
      </x:c>
      <x:c r="F338" s="39" t="n">
        <x:f>IF(NOT(ISNUMBER('ورودی ابزار'!E790)),"n.a.",'ورودی ابزار'!E790)</x:f>
        <x:v>8.5</x:v>
      </x:c>
      <x:c r="G338" s="39" t="n">
        <x:f>IF(OR(I338&lt;&gt;"قابل مقایسه",COUNT(E338:F338)&lt;2),"n.a.",E338-F338)</x:f>
        <x:v>0.5800000000000001</x:v>
      </x:c>
      <x:c r="H338" s="39" t="n">
        <x:f>IF(COUNT(E338:F338)&lt;2,"n.a.",E338-F338)</x:f>
        <x:v>0.5800000000000001</x:v>
      </x:c>
      <x:c r="I338" s="3" t="str">
        <x:v>قابل مقایسه</x:v>
      </x:c>
      <x:c r="J338" s="3" t="str">
        <x:v>واحد درصد</x:v>
      </x:c>
      <x:c r="K338" s="3"/>
      <x:c r="L338" s="3"/>
      <x:c r="M338" s="3"/>
    </x:row>
    <x:row r="339" ht="42" customHeight="1">
      <x:c r="A339" s="2" t="str">
        <x:v>کارت اعتباری ایران کیش</x:v>
      </x:c>
      <x:c r="B339" s="17" t="str">
        <x:v>سهم ابزار فعال سیستمی</x:v>
      </x:c>
      <x:c r="C339" s="3" t="str">
        <x:v>اینترنتی</x:v>
      </x:c>
      <x:c r="D339" s="3" t="str">
        <x:v>ماهانه</x:v>
      </x:c>
      <x:c r="E339" s="39" t="n">
        <x:f>IF(NOT(ISNUMBER('ورودی ابزار'!E227)),"n.a.",'ورودی ابزار'!E227)</x:f>
        <x:v>6.91</x:v>
      </x:c>
      <x:c r="F339" s="39" t="n">
        <x:f>IF(NOT(ISNUMBER('ورودی ابزار'!E509)),"n.a.",'ورودی ابزار'!E509)</x:f>
        <x:v>10.03</x:v>
      </x:c>
      <x:c r="G339" s="39" t="n">
        <x:f>IF(OR(I339&lt;&gt;"قابل مقایسه",COUNT(E339:F339)&lt;2),"n.a.",E339-F339)</x:f>
        <x:v>-3.119999999999999</x:v>
      </x:c>
      <x:c r="H339" s="39" t="n">
        <x:f>IF(COUNT(E339:F339)&lt;2,"n.a.",E339-F339)</x:f>
        <x:v>-3.119999999999999</x:v>
      </x:c>
      <x:c r="I339" s="3" t="str">
        <x:v>قابل مقایسه</x:v>
      </x:c>
      <x:c r="J339" s="3" t="str">
        <x:v>واحد درصد</x:v>
      </x:c>
      <x:c r="K339" s="3"/>
      <x:c r="L339" s="3"/>
      <x:c r="M339" s="3"/>
    </x:row>
    <x:row r="340" ht="42" customHeight="1">
      <x:c r="A340" s="2" t="str">
        <x:v>کارت اعتباری ایران کیش</x:v>
      </x:c>
      <x:c r="B340" s="17" t="str">
        <x:v>سهم ابزار فعال سیستمی</x:v>
      </x:c>
      <x:c r="C340" s="3" t="str">
        <x:v>اینترنتی</x:v>
      </x:c>
      <x:c r="D340" s="3" t="str">
        <x:v>سالانه</x:v>
      </x:c>
      <x:c r="E340" s="39" t="n">
        <x:f>IF(NOT(ISNUMBER('ورودی ابزار'!E227)),"n.a.",'ورودی ابزار'!E227)</x:f>
        <x:v>6.91</x:v>
      </x:c>
      <x:c r="F340" s="39" t="n">
        <x:f>IF(NOT(ISNUMBER('ورودی ابزار'!E791)),"n.a.",'ورودی ابزار'!E791)</x:f>
        <x:v>11.07</x:v>
      </x:c>
      <x:c r="G340" s="39" t="n">
        <x:f>IF(OR(I340&lt;&gt;"قابل مقایسه",COUNT(E340:F340)&lt;2),"n.a.",E340-F340)</x:f>
        <x:v>-4.16</x:v>
      </x:c>
      <x:c r="H340" s="39" t="n">
        <x:f>IF(COUNT(E340:F340)&lt;2,"n.a.",E340-F340)</x:f>
        <x:v>-4.16</x:v>
      </x:c>
      <x:c r="I340" s="3" t="str">
        <x:v>قابل مقایسه</x:v>
      </x:c>
      <x:c r="J340" s="3" t="str">
        <x:v>واحد درصد</x:v>
      </x:c>
      <x:c r="K340" s="3"/>
      <x:c r="L340" s="3"/>
      <x:c r="M340" s="3"/>
    </x:row>
    <x:row r="341" ht="42" customHeight="1">
      <x:c r="A341" s="2" t="str">
        <x:v>کارت اعتباری ایران کیش</x:v>
      </x:c>
      <x:c r="B341" s="17" t="str">
        <x:v>سهم ابزار فعال سیستمی</x:v>
      </x:c>
      <x:c r="C341" s="3" t="str">
        <x:v>کد دستوری</x:v>
      </x:c>
      <x:c r="D341" s="3" t="str">
        <x:v>ماهانه</x:v>
      </x:c>
      <x:c r="E341" s="39" t="n">
        <x:f>IF(NOT(ISNUMBER('ورودی ابزار'!E228)),"n.a.",'ورودی ابزار'!E228)</x:f>
        <x:v>0.32</x:v>
      </x:c>
      <x:c r="F341" s="39" t="n">
        <x:f>IF(NOT(ISNUMBER('ورودی ابزار'!E510)),"n.a.",'ورودی ابزار'!E510)</x:f>
        <x:v>0.16</x:v>
      </x:c>
      <x:c r="G341" s="39" t="n">
        <x:f>IF(OR(I341&lt;&gt;"قابل مقایسه",COUNT(E341:F341)&lt;2),"n.a.",E341-F341)</x:f>
        <x:v>0.16</x:v>
      </x:c>
      <x:c r="H341" s="39" t="n">
        <x:f>IF(COUNT(E341:F341)&lt;2,"n.a.",E341-F341)</x:f>
        <x:v>0.16</x:v>
      </x:c>
      <x:c r="I341" s="3" t="str">
        <x:v>قابل مقایسه</x:v>
      </x:c>
      <x:c r="J341" s="3" t="str">
        <x:v>واحد درصد</x:v>
      </x:c>
      <x:c r="K341" s="3"/>
      <x:c r="L341" s="3"/>
      <x:c r="M341" s="3"/>
    </x:row>
    <x:row r="342" ht="42" customHeight="1">
      <x:c r="A342" s="2" t="str">
        <x:v>کارت اعتباری ایران کیش</x:v>
      </x:c>
      <x:c r="B342" s="17" t="str">
        <x:v>سهم ابزار فعال سیستمی</x:v>
      </x:c>
      <x:c r="C342" s="3" t="str">
        <x:v>کد دستوری</x:v>
      </x:c>
      <x:c r="D342" s="3" t="str">
        <x:v>سالانه</x:v>
      </x:c>
      <x:c r="E342" s="39" t="n">
        <x:f>IF(NOT(ISNUMBER('ورودی ابزار'!E228)),"n.a.",'ورودی ابزار'!E228)</x:f>
        <x:v>0.32</x:v>
      </x:c>
      <x:c r="F342" s="39" t="n">
        <x:f>IF(NOT(ISNUMBER('ورودی ابزار'!E792)),"n.a.",'ورودی ابزار'!E792)</x:f>
        <x:v>1.66</x:v>
      </x:c>
      <x:c r="G342" s="39" t="n">
        <x:f>IF(OR(I342&lt;&gt;"قابل مقایسه",COUNT(E342:F342)&lt;2),"n.a.",E342-F342)</x:f>
        <x:v>-1.3399999999999999</x:v>
      </x:c>
      <x:c r="H342" s="39" t="n">
        <x:f>IF(COUNT(E342:F342)&lt;2,"n.a.",E342-F342)</x:f>
        <x:v>-1.3399999999999999</x:v>
      </x:c>
      <x:c r="I342" s="3" t="str">
        <x:v>قابل مقایسه</x:v>
      </x:c>
      <x:c r="J342" s="3" t="str">
        <x:v>واحد درصد</x:v>
      </x:c>
      <x:c r="K342" s="3"/>
      <x:c r="L342" s="3"/>
      <x:c r="M342" s="3"/>
    </x:row>
    <x:row r="343" ht="42" customHeight="1">
      <x:c r="A343" s="2" t="str">
        <x:v>کارت اعتباری ایران کیش</x:v>
      </x:c>
      <x:c r="B343" s="17" t="str">
        <x:v>سهم ابزار فعال سیستمی</x:v>
      </x:c>
      <x:c r="C343" s="3" t="str">
        <x:v>موبایلی</x:v>
      </x:c>
      <x:c r="D343" s="3" t="str">
        <x:v>ماهانه</x:v>
      </x:c>
      <x:c r="E343" s="39" t="n">
        <x:f>IF(NOT(ISNUMBER('ورودی ابزار'!E229)),"n.a.",'ورودی ابزار'!E229)</x:f>
        <x:v>0.18</x:v>
      </x:c>
      <x:c r="F343" s="39" t="n">
        <x:f>IF(NOT(ISNUMBER('ورودی ابزار'!E511)),"n.a.",'ورودی ابزار'!E511)</x:f>
        <x:v>0.2</x:v>
      </x:c>
      <x:c r="G343" s="39" t="n">
        <x:f>IF(OR(I343&lt;&gt;"قابل مقایسه",COUNT(E343:F343)&lt;2),"n.a.",E343-F343)</x:f>
        <x:v>-0.020000000000000018</x:v>
      </x:c>
      <x:c r="H343" s="39" t="n">
        <x:f>IF(COUNT(E343:F343)&lt;2,"n.a.",E343-F343)</x:f>
        <x:v>-0.020000000000000018</x:v>
      </x:c>
      <x:c r="I343" s="3" t="str">
        <x:v>قابل مقایسه</x:v>
      </x:c>
      <x:c r="J343" s="3" t="str">
        <x:v>واحد درصد</x:v>
      </x:c>
      <x:c r="K343" s="3"/>
      <x:c r="L343" s="3"/>
      <x:c r="M343" s="3"/>
    </x:row>
    <x:row r="344" ht="42" customHeight="1">
      <x:c r="A344" s="2" t="str">
        <x:v>کارت اعتباری ایران کیش</x:v>
      </x:c>
      <x:c r="B344" s="17" t="str">
        <x:v>سهم ابزار فعال سیستمی</x:v>
      </x:c>
      <x:c r="C344" s="3" t="str">
        <x:v>موبایلی</x:v>
      </x:c>
      <x:c r="D344" s="3" t="str">
        <x:v>سالانه</x:v>
      </x:c>
      <x:c r="E344" s="39" t="n">
        <x:f>IF(NOT(ISNUMBER('ورودی ابزار'!E229)),"n.a.",'ورودی ابزار'!E229)</x:f>
        <x:v>0.18</x:v>
      </x:c>
      <x:c r="F344" s="39" t="n">
        <x:f>IF(NOT(ISNUMBER('ورودی ابزار'!E793)),"n.a.",'ورودی ابزار'!E793)</x:f>
        <x:v>0</x:v>
      </x:c>
      <x:c r="G344" s="39" t="n">
        <x:f>IF(OR(I344&lt;&gt;"قابل مقایسه",COUNT(E344:F344)&lt;2),"n.a.",E344-F344)</x:f>
        <x:v>0.18</x:v>
      </x:c>
      <x:c r="H344" s="39" t="n">
        <x:f>IF(COUNT(E344:F344)&lt;2,"n.a.",E344-F344)</x:f>
        <x:v>0.18</x:v>
      </x:c>
      <x:c r="I344" s="3" t="str">
        <x:v>قابل مقایسه</x:v>
      </x:c>
      <x:c r="J344" s="3" t="str">
        <x:v>واحد درصد</x:v>
      </x:c>
      <x:c r="K344" s="3"/>
      <x:c r="L344" s="3"/>
      <x:c r="M344" s="3"/>
    </x:row>
    <x:row r="345" ht="42" customHeight="1">
      <x:c r="A345" s="2" t="str">
        <x:v>آسان پرداخت پرشین</x:v>
      </x:c>
      <x:c r="B345" s="17" t="str">
        <x:v>سهم ابزار تراکنش‌دار</x:v>
      </x:c>
      <x:c r="C345" s="3" t="str">
        <x:v>کارت‌خوان</x:v>
      </x:c>
      <x:c r="D345" s="3" t="str">
        <x:v>ماهانه</x:v>
      </x:c>
      <x:c r="E345" s="39" t="n">
        <x:f>IF(NOT(ISNUMBER('ورودی ابزار'!E230)),"n.a.",'ورودی ابزار'!E230)</x:f>
        <x:v>4.09</x:v>
      </x:c>
      <x:c r="F345" s="39" t="n">
        <x:f>IF(NOT(ISNUMBER('ورودی ابزار'!E512)),"n.a.",'ورودی ابزار'!E512)</x:f>
        <x:v>4.05</x:v>
      </x:c>
      <x:c r="G345" s="39" t="n">
        <x:f>IF(OR(I345&lt;&gt;"قابل مقایسه",COUNT(E345:F345)&lt;2),"n.a.",E345-F345)</x:f>
        <x:v>0.040000000000000036</x:v>
      </x:c>
      <x:c r="H345" s="39" t="n">
        <x:f>IF(COUNT(E345:F345)&lt;2,"n.a.",E345-F345)</x:f>
        <x:v>0.040000000000000036</x:v>
      </x:c>
      <x:c r="I345" s="3" t="str">
        <x:v>قابل مقایسه</x:v>
      </x:c>
      <x:c r="J345" s="3" t="str">
        <x:v>واحد درصد</x:v>
      </x:c>
      <x:c r="K345" s="3"/>
      <x:c r="L345" s="3"/>
      <x:c r="M345" s="3"/>
    </x:row>
    <x:row r="346" ht="42" customHeight="1">
      <x:c r="A346" s="2" t="str">
        <x:v>آسان پرداخت پرشین</x:v>
      </x:c>
      <x:c r="B346" s="17" t="str">
        <x:v>سهم ابزار تراکنش‌دار</x:v>
      </x:c>
      <x:c r="C346" s="3" t="str">
        <x:v>کارت‌خوان</x:v>
      </x:c>
      <x:c r="D346" s="3" t="str">
        <x:v>سالانه</x:v>
      </x:c>
      <x:c r="E346" s="39" t="n">
        <x:f>IF(NOT(ISNUMBER('ورودی ابزار'!E230)),"n.a.",'ورودی ابزار'!E230)</x:f>
        <x:v>4.09</x:v>
      </x:c>
      <x:c r="F346" s="39" t="n">
        <x:f>IF(NOT(ISNUMBER('ورودی ابزار'!E794)),"n.a.",'ورودی ابزار'!E794)</x:f>
        <x:v>4.24</x:v>
      </x:c>
      <x:c r="G346" s="39" t="str">
        <x:f>IF(OR(I346&lt;&gt;"قابل مقایسه",COUNT(E346:F346)&lt;2),"n.a.",E346-F346)</x:f>
        <x:v>n.a.</x:v>
      </x:c>
      <x:c r="H346" s="39" t="n">
        <x:f>IF(COUNT(E346:F346)&lt;2,"n.a.",E346-F346)</x:f>
        <x:v>-0.15000000000000036</x:v>
      </x:c>
      <x:c r="I346" s="3" t="str">
        <x:v>شکست تعریف</x:v>
      </x:c>
      <x:c r="J346" s="3" t="str">
        <x:v>واحد درصد</x:v>
      </x:c>
      <x:c r="K346" s="3"/>
      <x:c r="L346" s="3"/>
      <x:c r="M346" s="3"/>
    </x:row>
    <x:row r="347" ht="42" customHeight="1">
      <x:c r="A347" s="2" t="str">
        <x:v>آسان پرداخت پرشین</x:v>
      </x:c>
      <x:c r="B347" s="17" t="str">
        <x:v>سهم ابزار تراکنش‌دار</x:v>
      </x:c>
      <x:c r="C347" s="3" t="str">
        <x:v>اینترنتی</x:v>
      </x:c>
      <x:c r="D347" s="3" t="str">
        <x:v>ماهانه</x:v>
      </x:c>
      <x:c r="E347" s="39" t="n">
        <x:f>IF(NOT(ISNUMBER('ورودی ابزار'!E231)),"n.a.",'ورودی ابزار'!E231)</x:f>
        <x:v>2.02</x:v>
      </x:c>
      <x:c r="F347" s="39" t="n">
        <x:f>IF(NOT(ISNUMBER('ورودی ابزار'!E513)),"n.a.",'ورودی ابزار'!E513)</x:f>
        <x:v>1.44</x:v>
      </x:c>
      <x:c r="G347" s="39" t="n">
        <x:f>IF(OR(I347&lt;&gt;"قابل مقایسه",COUNT(E347:F347)&lt;2),"n.a.",E347-F347)</x:f>
        <x:v>0.5800000000000001</x:v>
      </x:c>
      <x:c r="H347" s="39" t="n">
        <x:f>IF(COUNT(E347:F347)&lt;2,"n.a.",E347-F347)</x:f>
        <x:v>0.5800000000000001</x:v>
      </x:c>
      <x:c r="I347" s="3" t="str">
        <x:v>قابل مقایسه</x:v>
      </x:c>
      <x:c r="J347" s="3" t="str">
        <x:v>واحد درصد</x:v>
      </x:c>
      <x:c r="K347" s="3"/>
      <x:c r="L347" s="3"/>
      <x:c r="M347" s="3"/>
    </x:row>
    <x:row r="348" ht="42" customHeight="1">
      <x:c r="A348" s="2" t="str">
        <x:v>آسان پرداخت پرشین</x:v>
      </x:c>
      <x:c r="B348" s="17" t="str">
        <x:v>سهم ابزار تراکنش‌دار</x:v>
      </x:c>
      <x:c r="C348" s="3" t="str">
        <x:v>اینترنتی</x:v>
      </x:c>
      <x:c r="D348" s="3" t="str">
        <x:v>سالانه</x:v>
      </x:c>
      <x:c r="E348" s="39" t="n">
        <x:f>IF(NOT(ISNUMBER('ورودی ابزار'!E231)),"n.a.",'ورودی ابزار'!E231)</x:f>
        <x:v>2.02</x:v>
      </x:c>
      <x:c r="F348" s="39" t="n">
        <x:f>IF(NOT(ISNUMBER('ورودی ابزار'!E795)),"n.a.",'ورودی ابزار'!E795)</x:f>
        <x:v>7.18</x:v>
      </x:c>
      <x:c r="G348" s="39" t="str">
        <x:f>IF(OR(I348&lt;&gt;"قابل مقایسه",COUNT(E348:F348)&lt;2),"n.a.",E348-F348)</x:f>
        <x:v>n.a.</x:v>
      </x:c>
      <x:c r="H348" s="39" t="n">
        <x:f>IF(COUNT(E348:F348)&lt;2,"n.a.",E348-F348)</x:f>
        <x:v>-5.16</x:v>
      </x:c>
      <x:c r="I348" s="3" t="str">
        <x:v>شکست تعریف</x:v>
      </x:c>
      <x:c r="J348" s="3" t="str">
        <x:v>واحد درصد</x:v>
      </x:c>
      <x:c r="K348" s="3"/>
      <x:c r="L348" s="3"/>
      <x:c r="M348" s="3"/>
    </x:row>
    <x:row r="349" ht="42" customHeight="1">
      <x:c r="A349" s="2" t="str">
        <x:v>آسان پرداخت پرشین</x:v>
      </x:c>
      <x:c r="B349" s="17" t="str">
        <x:v>سهم ابزار تراکنش‌دار</x:v>
      </x:c>
      <x:c r="C349" s="3" t="str">
        <x:v>کد دستوری</x:v>
      </x:c>
      <x:c r="D349" s="3" t="str">
        <x:v>ماهانه</x:v>
      </x:c>
      <x:c r="E349" s="39" t="n">
        <x:f>IF(NOT(ISNUMBER('ورودی ابزار'!E232)),"n.a.",'ورودی ابزار'!E232)</x:f>
        <x:v>8.67</x:v>
      </x:c>
      <x:c r="F349" s="39" t="n">
        <x:f>IF(NOT(ISNUMBER('ورودی ابزار'!E514)),"n.a.",'ورودی ابزار'!E514)</x:f>
        <x:v>8.5</x:v>
      </x:c>
      <x:c r="G349" s="39" t="n">
        <x:f>IF(OR(I349&lt;&gt;"قابل مقایسه",COUNT(E349:F349)&lt;2),"n.a.",E349-F349)</x:f>
        <x:v>0.16999999999999993</x:v>
      </x:c>
      <x:c r="H349" s="39" t="n">
        <x:f>IF(COUNT(E349:F349)&lt;2,"n.a.",E349-F349)</x:f>
        <x:v>0.16999999999999993</x:v>
      </x:c>
      <x:c r="I349" s="3" t="str">
        <x:v>قابل مقایسه</x:v>
      </x:c>
      <x:c r="J349" s="3" t="str">
        <x:v>واحد درصد</x:v>
      </x:c>
      <x:c r="K349" s="3"/>
      <x:c r="L349" s="3"/>
      <x:c r="M349" s="3"/>
    </x:row>
    <x:row r="350" ht="42" customHeight="1">
      <x:c r="A350" s="2" t="str">
        <x:v>آسان پرداخت پرشین</x:v>
      </x:c>
      <x:c r="B350" s="17" t="str">
        <x:v>سهم ابزار تراکنش‌دار</x:v>
      </x:c>
      <x:c r="C350" s="3" t="str">
        <x:v>کد دستوری</x:v>
      </x:c>
      <x:c r="D350" s="3" t="str">
        <x:v>سالانه</x:v>
      </x:c>
      <x:c r="E350" s="39" t="n">
        <x:f>IF(NOT(ISNUMBER('ورودی ابزار'!E232)),"n.a.",'ورودی ابزار'!E232)</x:f>
        <x:v>8.67</x:v>
      </x:c>
      <x:c r="F350" s="39" t="n">
        <x:f>IF(NOT(ISNUMBER('ورودی ابزار'!E796)),"n.a.",'ورودی ابزار'!E796)</x:f>
        <x:v>8.48</x:v>
      </x:c>
      <x:c r="G350" s="39" t="str">
        <x:f>IF(OR(I350&lt;&gt;"قابل مقایسه",COUNT(E350:F350)&lt;2),"n.a.",E350-F350)</x:f>
        <x:v>n.a.</x:v>
      </x:c>
      <x:c r="H350" s="39" t="n">
        <x:f>IF(COUNT(E350:F350)&lt;2,"n.a.",E350-F350)</x:f>
        <x:v>0.1899999999999995</x:v>
      </x:c>
      <x:c r="I350" s="3" t="str">
        <x:v>شکست تعریف</x:v>
      </x:c>
      <x:c r="J350" s="3" t="str">
        <x:v>واحد درصد</x:v>
      </x:c>
      <x:c r="K350" s="3"/>
      <x:c r="L350" s="3"/>
      <x:c r="M350" s="3"/>
    </x:row>
    <x:row r="351" ht="42" customHeight="1">
      <x:c r="A351" s="2" t="str">
        <x:v>آسان پرداخت پرشین</x:v>
      </x:c>
      <x:c r="B351" s="17" t="str">
        <x:v>سهم ابزار تراکنش‌دار</x:v>
      </x:c>
      <x:c r="C351" s="3" t="str">
        <x:v>موبایلی</x:v>
      </x:c>
      <x:c r="D351" s="3" t="str">
        <x:v>ماهانه</x:v>
      </x:c>
      <x:c r="E351" s="39" t="n">
        <x:f>IF(NOT(ISNUMBER('ورودی ابزار'!E233)),"n.a.",'ورودی ابزار'!E233)</x:f>
        <x:v>32.47</x:v>
      </x:c>
      <x:c r="F351" s="39" t="n">
        <x:f>IF(NOT(ISNUMBER('ورودی ابزار'!E515)),"n.a.",'ورودی ابزار'!E515)</x:f>
        <x:v>36</x:v>
      </x:c>
      <x:c r="G351" s="39" t="n">
        <x:f>IF(OR(I351&lt;&gt;"قابل مقایسه",COUNT(E351:F351)&lt;2),"n.a.",E351-F351)</x:f>
        <x:v>-3.530000000000001</x:v>
      </x:c>
      <x:c r="H351" s="39" t="n">
        <x:f>IF(COUNT(E351:F351)&lt;2,"n.a.",E351-F351)</x:f>
        <x:v>-3.530000000000001</x:v>
      </x:c>
      <x:c r="I351" s="3" t="str">
        <x:v>قابل مقایسه</x:v>
      </x:c>
      <x:c r="J351" s="3" t="str">
        <x:v>واحد درصد</x:v>
      </x:c>
      <x:c r="K351" s="3"/>
      <x:c r="L351" s="3"/>
      <x:c r="M351" s="3"/>
    </x:row>
    <x:row r="352" ht="42" customHeight="1">
      <x:c r="A352" s="2" t="str">
        <x:v>آسان پرداخت پرشین</x:v>
      </x:c>
      <x:c r="B352" s="17" t="str">
        <x:v>سهم ابزار تراکنش‌دار</x:v>
      </x:c>
      <x:c r="C352" s="3" t="str">
        <x:v>موبایلی</x:v>
      </x:c>
      <x:c r="D352" s="3" t="str">
        <x:v>سالانه</x:v>
      </x:c>
      <x:c r="E352" s="39" t="n">
        <x:f>IF(NOT(ISNUMBER('ورودی ابزار'!E233)),"n.a.",'ورودی ابزار'!E233)</x:f>
        <x:v>32.47</x:v>
      </x:c>
      <x:c r="F352" s="39" t="n">
        <x:f>IF(NOT(ISNUMBER('ورودی ابزار'!E797)),"n.a.",'ورودی ابزار'!E797)</x:f>
        <x:v>0</x:v>
      </x:c>
      <x:c r="G352" s="39" t="str">
        <x:f>IF(OR(I352&lt;&gt;"قابل مقایسه",COUNT(E352:F352)&lt;2),"n.a.",E352-F352)</x:f>
        <x:v>n.a.</x:v>
      </x:c>
      <x:c r="H352" s="39" t="n">
        <x:f>IF(COUNT(E352:F352)&lt;2,"n.a.",E352-F352)</x:f>
        <x:v>32.47</x:v>
      </x:c>
      <x:c r="I352" s="3" t="str">
        <x:v>شکست تعریف</x:v>
      </x:c>
      <x:c r="J352" s="3" t="str">
        <x:v>واحد درصد</x:v>
      </x:c>
      <x:c r="K352" s="3"/>
      <x:c r="L352" s="3"/>
      <x:c r="M352" s="3"/>
    </x:row>
    <x:row r="353" ht="42" customHeight="1">
      <x:c r="A353" s="2" t="str">
        <x:v>الکترونیک کارت دماوند</x:v>
      </x:c>
      <x:c r="B353" s="17" t="str">
        <x:v>سهم ابزار تراکنش‌دار</x:v>
      </x:c>
      <x:c r="C353" s="3" t="str">
        <x:v>کارت‌خوان</x:v>
      </x:c>
      <x:c r="D353" s="3" t="str">
        <x:v>ماهانه</x:v>
      </x:c>
      <x:c r="E353" s="39" t="n">
        <x:f>IF(NOT(ISNUMBER('ورودی ابزار'!E234)),"n.a.",'ورودی ابزار'!E234)</x:f>
        <x:v>0.55</x:v>
      </x:c>
      <x:c r="F353" s="39" t="n">
        <x:f>IF(NOT(ISNUMBER('ورودی ابزار'!E516)),"n.a.",'ورودی ابزار'!E516)</x:f>
        <x:v>0.53</x:v>
      </x:c>
      <x:c r="G353" s="39" t="n">
        <x:f>IF(OR(I353&lt;&gt;"قابل مقایسه",COUNT(E353:F353)&lt;2),"n.a.",E353-F353)</x:f>
        <x:v>0.020000000000000018</x:v>
      </x:c>
      <x:c r="H353" s="39" t="n">
        <x:f>IF(COUNT(E353:F353)&lt;2,"n.a.",E353-F353)</x:f>
        <x:v>0.020000000000000018</x:v>
      </x:c>
      <x:c r="I353" s="3" t="str">
        <x:v>قابل مقایسه</x:v>
      </x:c>
      <x:c r="J353" s="3" t="str">
        <x:v>واحد درصد</x:v>
      </x:c>
      <x:c r="K353" s="3"/>
      <x:c r="L353" s="3"/>
      <x:c r="M353" s="3"/>
    </x:row>
    <x:row r="354" ht="42" customHeight="1">
      <x:c r="A354" s="2" t="str">
        <x:v>الکترونیک کارت دماوند</x:v>
      </x:c>
      <x:c r="B354" s="17" t="str">
        <x:v>سهم ابزار تراکنش‌دار</x:v>
      </x:c>
      <x:c r="C354" s="3" t="str">
        <x:v>کارت‌خوان</x:v>
      </x:c>
      <x:c r="D354" s="3" t="str">
        <x:v>سالانه</x:v>
      </x:c>
      <x:c r="E354" s="39" t="n">
        <x:f>IF(NOT(ISNUMBER('ورودی ابزار'!E234)),"n.a.",'ورودی ابزار'!E234)</x:f>
        <x:v>0.55</x:v>
      </x:c>
      <x:c r="F354" s="39" t="n">
        <x:f>IF(NOT(ISNUMBER('ورودی ابزار'!E798)),"n.a.",'ورودی ابزار'!E798)</x:f>
        <x:v>0.34</x:v>
      </x:c>
      <x:c r="G354" s="39" t="str">
        <x:f>IF(OR(I354&lt;&gt;"قابل مقایسه",COUNT(E354:F354)&lt;2),"n.a.",E354-F354)</x:f>
        <x:v>n.a.</x:v>
      </x:c>
      <x:c r="H354" s="39" t="n">
        <x:f>IF(COUNT(E354:F354)&lt;2,"n.a.",E354-F354)</x:f>
        <x:v>0.21000000000000002</x:v>
      </x:c>
      <x:c r="I354" s="3" t="str">
        <x:v>شکست تعریف</x:v>
      </x:c>
      <x:c r="J354" s="3" t="str">
        <x:v>واحد درصد</x:v>
      </x:c>
      <x:c r="K354" s="3"/>
      <x:c r="L354" s="3"/>
      <x:c r="M354" s="3"/>
    </x:row>
    <x:row r="355" ht="42" customHeight="1">
      <x:c r="A355" s="2" t="str">
        <x:v>الکترونیک کارت دماوند</x:v>
      </x:c>
      <x:c r="B355" s="17" t="str">
        <x:v>سهم ابزار تراکنش‌دار</x:v>
      </x:c>
      <x:c r="C355" s="3" t="str">
        <x:v>اینترنتی</x:v>
      </x:c>
      <x:c r="D355" s="3" t="str">
        <x:v>ماهانه</x:v>
      </x:c>
      <x:c r="E355" s="39" t="n">
        <x:f>IF(NOT(ISNUMBER('ورودی ابزار'!E235)),"n.a.",'ورودی ابزار'!E235)</x:f>
        <x:v>0.01</x:v>
      </x:c>
      <x:c r="F355" s="39" t="n">
        <x:f>IF(NOT(ISNUMBER('ورودی ابزار'!E517)),"n.a.",'ورودی ابزار'!E517)</x:f>
        <x:v>0.01</x:v>
      </x:c>
      <x:c r="G355" s="39" t="n">
        <x:f>IF(OR(I355&lt;&gt;"قابل مقایسه",COUNT(E355:F355)&lt;2),"n.a.",E355-F355)</x:f>
        <x:v>0</x:v>
      </x:c>
      <x:c r="H355" s="39" t="n">
        <x:f>IF(COUNT(E355:F355)&lt;2,"n.a.",E355-F355)</x:f>
        <x:v>0</x:v>
      </x:c>
      <x:c r="I355" s="3" t="str">
        <x:v>قابل مقایسه</x:v>
      </x:c>
      <x:c r="J355" s="3" t="str">
        <x:v>واحد درصد</x:v>
      </x:c>
      <x:c r="K355" s="3"/>
      <x:c r="L355" s="3"/>
      <x:c r="M355" s="3"/>
    </x:row>
    <x:row r="356" ht="42" customHeight="1">
      <x:c r="A356" s="2" t="str">
        <x:v>الکترونیک کارت دماوند</x:v>
      </x:c>
      <x:c r="B356" s="17" t="str">
        <x:v>سهم ابزار تراکنش‌دار</x:v>
      </x:c>
      <x:c r="C356" s="3" t="str">
        <x:v>اینترنتی</x:v>
      </x:c>
      <x:c r="D356" s="3" t="str">
        <x:v>سالانه</x:v>
      </x:c>
      <x:c r="E356" s="39" t="n">
        <x:f>IF(NOT(ISNUMBER('ورودی ابزار'!E235)),"n.a.",'ورودی ابزار'!E235)</x:f>
        <x:v>0.01</x:v>
      </x:c>
      <x:c r="F356" s="39" t="n">
        <x:f>IF(NOT(ISNUMBER('ورودی ابزار'!E799)),"n.a.",'ورودی ابزار'!E799)</x:f>
        <x:v>0.01</x:v>
      </x:c>
      <x:c r="G356" s="39" t="str">
        <x:f>IF(OR(I356&lt;&gt;"قابل مقایسه",COUNT(E356:F356)&lt;2),"n.a.",E356-F356)</x:f>
        <x:v>n.a.</x:v>
      </x:c>
      <x:c r="H356" s="39" t="n">
        <x:f>IF(COUNT(E356:F356)&lt;2,"n.a.",E356-F356)</x:f>
        <x:v>0</x:v>
      </x:c>
      <x:c r="I356" s="3" t="str">
        <x:v>شکست تعریف</x:v>
      </x:c>
      <x:c r="J356" s="3" t="str">
        <x:v>واحد درصد</x:v>
      </x:c>
      <x:c r="K356" s="3"/>
      <x:c r="L356" s="3"/>
      <x:c r="M356" s="3"/>
    </x:row>
    <x:row r="357" ht="42" customHeight="1">
      <x:c r="A357" s="2" t="str">
        <x:v>الکترونیک کارت دماوند</x:v>
      </x:c>
      <x:c r="B357" s="17" t="str">
        <x:v>سهم ابزار تراکنش‌دار</x:v>
      </x:c>
      <x:c r="C357" s="3" t="str">
        <x:v>کد دستوری</x:v>
      </x:c>
      <x:c r="D357" s="3" t="str">
        <x:v>ماهانه</x:v>
      </x:c>
      <x:c r="E357" s="39" t="n">
        <x:f>IF(NOT(ISNUMBER('ورودی ابزار'!E236)),"n.a.",'ورودی ابزار'!E236)</x:f>
        <x:v>0</x:v>
      </x:c>
      <x:c r="F357" s="39" t="n">
        <x:f>IF(NOT(ISNUMBER('ورودی ابزار'!E518)),"n.a.",'ورودی ابزار'!E518)</x:f>
        <x:v>0</x:v>
      </x:c>
      <x:c r="G357" s="39" t="n">
        <x:f>IF(OR(I357&lt;&gt;"قابل مقایسه",COUNT(E357:F357)&lt;2),"n.a.",E357-F357)</x:f>
        <x:v>0</x:v>
      </x:c>
      <x:c r="H357" s="39" t="n">
        <x:f>IF(COUNT(E357:F357)&lt;2,"n.a.",E357-F357)</x:f>
        <x:v>0</x:v>
      </x:c>
      <x:c r="I357" s="3" t="str">
        <x:v>قابل مقایسه</x:v>
      </x:c>
      <x:c r="J357" s="3" t="str">
        <x:v>واحد درصد</x:v>
      </x:c>
      <x:c r="K357" s="3"/>
      <x:c r="L357" s="3"/>
      <x:c r="M357" s="3"/>
    </x:row>
    <x:row r="358" ht="42" customHeight="1">
      <x:c r="A358" s="2" t="str">
        <x:v>الکترونیک کارت دماوند</x:v>
      </x:c>
      <x:c r="B358" s="17" t="str">
        <x:v>سهم ابزار تراکنش‌دار</x:v>
      </x:c>
      <x:c r="C358" s="3" t="str">
        <x:v>کد دستوری</x:v>
      </x:c>
      <x:c r="D358" s="3" t="str">
        <x:v>سالانه</x:v>
      </x:c>
      <x:c r="E358" s="39" t="n">
        <x:f>IF(NOT(ISNUMBER('ورودی ابزار'!E236)),"n.a.",'ورودی ابزار'!E236)</x:f>
        <x:v>0</x:v>
      </x:c>
      <x:c r="F358" s="39" t="n">
        <x:f>IF(NOT(ISNUMBER('ورودی ابزار'!E800)),"n.a.",'ورودی ابزار'!E800)</x:f>
        <x:v>0</x:v>
      </x:c>
      <x:c r="G358" s="39" t="str">
        <x:f>IF(OR(I358&lt;&gt;"قابل مقایسه",COUNT(E358:F358)&lt;2),"n.a.",E358-F358)</x:f>
        <x:v>n.a.</x:v>
      </x:c>
      <x:c r="H358" s="39" t="n">
        <x:f>IF(COUNT(E358:F358)&lt;2,"n.a.",E358-F358)</x:f>
        <x:v>0</x:v>
      </x:c>
      <x:c r="I358" s="3" t="str">
        <x:v>شکست تعریف</x:v>
      </x:c>
      <x:c r="J358" s="3" t="str">
        <x:v>واحد درصد</x:v>
      </x:c>
      <x:c r="K358" s="3"/>
      <x:c r="L358" s="3"/>
      <x:c r="M358" s="3"/>
    </x:row>
    <x:row r="359" ht="42" customHeight="1">
      <x:c r="A359" s="2" t="str">
        <x:v>الکترونیک کارت دماوند</x:v>
      </x:c>
      <x:c r="B359" s="17" t="str">
        <x:v>سهم ابزار تراکنش‌دار</x:v>
      </x:c>
      <x:c r="C359" s="3" t="str">
        <x:v>موبایلی</x:v>
      </x:c>
      <x:c r="D359" s="3" t="str">
        <x:v>ماهانه</x:v>
      </x:c>
      <x:c r="E359" s="39" t="n">
        <x:f>IF(NOT(ISNUMBER('ورودی ابزار'!E237)),"n.a.",'ورودی ابزار'!E237)</x:f>
        <x:v>0</x:v>
      </x:c>
      <x:c r="F359" s="39" t="n">
        <x:f>IF(NOT(ISNUMBER('ورودی ابزار'!E519)),"n.a.",'ورودی ابزار'!E519)</x:f>
        <x:v>0</x:v>
      </x:c>
      <x:c r="G359" s="39" t="n">
        <x:f>IF(OR(I359&lt;&gt;"قابل مقایسه",COUNT(E359:F359)&lt;2),"n.a.",E359-F359)</x:f>
        <x:v>0</x:v>
      </x:c>
      <x:c r="H359" s="39" t="n">
        <x:f>IF(COUNT(E359:F359)&lt;2,"n.a.",E359-F359)</x:f>
        <x:v>0</x:v>
      </x:c>
      <x:c r="I359" s="3" t="str">
        <x:v>قابل مقایسه</x:v>
      </x:c>
      <x:c r="J359" s="3" t="str">
        <x:v>واحد درصد</x:v>
      </x:c>
      <x:c r="K359" s="3"/>
      <x:c r="L359" s="3"/>
      <x:c r="M359" s="3"/>
    </x:row>
    <x:row r="360" ht="42" customHeight="1">
      <x:c r="A360" s="2" t="str">
        <x:v>الکترونیک کارت دماوند</x:v>
      </x:c>
      <x:c r="B360" s="17" t="str">
        <x:v>سهم ابزار تراکنش‌دار</x:v>
      </x:c>
      <x:c r="C360" s="3" t="str">
        <x:v>موبایلی</x:v>
      </x:c>
      <x:c r="D360" s="3" t="str">
        <x:v>سالانه</x:v>
      </x:c>
      <x:c r="E360" s="39" t="n">
        <x:f>IF(NOT(ISNUMBER('ورودی ابزار'!E237)),"n.a.",'ورودی ابزار'!E237)</x:f>
        <x:v>0</x:v>
      </x:c>
      <x:c r="F360" s="39" t="n">
        <x:f>IF(NOT(ISNUMBER('ورودی ابزار'!E801)),"n.a.",'ورودی ابزار'!E801)</x:f>
        <x:v>0</x:v>
      </x:c>
      <x:c r="G360" s="39" t="str">
        <x:f>IF(OR(I360&lt;&gt;"قابل مقایسه",COUNT(E360:F360)&lt;2),"n.a.",E360-F360)</x:f>
        <x:v>n.a.</x:v>
      </x:c>
      <x:c r="H360" s="39" t="n">
        <x:f>IF(COUNT(E360:F360)&lt;2,"n.a.",E360-F360)</x:f>
        <x:v>0</x:v>
      </x:c>
      <x:c r="I360" s="3" t="str">
        <x:v>شکست تعریف</x:v>
      </x:c>
      <x:c r="J360" s="3" t="str">
        <x:v>واحد درصد</x:v>
      </x:c>
      <x:c r="K360" s="3"/>
      <x:c r="L360" s="3"/>
      <x:c r="M360" s="3"/>
    </x:row>
    <x:row r="361" ht="42" customHeight="1">
      <x:c r="A361" s="2" t="str">
        <x:v>به پرداخت ملت</x:v>
      </x:c>
      <x:c r="B361" s="17" t="str">
        <x:v>سهم ابزار تراکنش‌دار</x:v>
      </x:c>
      <x:c r="C361" s="3" t="str">
        <x:v>کارت‌خوان</x:v>
      </x:c>
      <x:c r="D361" s="3" t="str">
        <x:v>ماهانه</x:v>
      </x:c>
      <x:c r="E361" s="39" t="n">
        <x:f>IF(NOT(ISNUMBER('ورودی ابزار'!E238)),"n.a.",'ورودی ابزار'!E238)</x:f>
        <x:v>16.12</x:v>
      </x:c>
      <x:c r="F361" s="39" t="n">
        <x:f>IF(NOT(ISNUMBER('ورودی ابزار'!E520)),"n.a.",'ورودی ابزار'!E520)</x:f>
        <x:v>16</x:v>
      </x:c>
      <x:c r="G361" s="39" t="n">
        <x:f>IF(OR(I361&lt;&gt;"قابل مقایسه",COUNT(E361:F361)&lt;2),"n.a.",E361-F361)</x:f>
        <x:v>0.120000000000001</x:v>
      </x:c>
      <x:c r="H361" s="39" t="n">
        <x:f>IF(COUNT(E361:F361)&lt;2,"n.a.",E361-F361)</x:f>
        <x:v>0.120000000000001</x:v>
      </x:c>
      <x:c r="I361" s="3" t="str">
        <x:v>قابل مقایسه</x:v>
      </x:c>
      <x:c r="J361" s="3" t="str">
        <x:v>واحد درصد</x:v>
      </x:c>
      <x:c r="K361" s="3"/>
      <x:c r="L361" s="3"/>
      <x:c r="M361" s="3"/>
    </x:row>
    <x:row r="362" ht="42" customHeight="1">
      <x:c r="A362" s="2" t="str">
        <x:v>به پرداخت ملت</x:v>
      </x:c>
      <x:c r="B362" s="17" t="str">
        <x:v>سهم ابزار تراکنش‌دار</x:v>
      </x:c>
      <x:c r="C362" s="3" t="str">
        <x:v>کارت‌خوان</x:v>
      </x:c>
      <x:c r="D362" s="3" t="str">
        <x:v>سالانه</x:v>
      </x:c>
      <x:c r="E362" s="39" t="n">
        <x:f>IF(NOT(ISNUMBER('ورودی ابزار'!E238)),"n.a.",'ورودی ابزار'!E238)</x:f>
        <x:v>16.12</x:v>
      </x:c>
      <x:c r="F362" s="39" t="n">
        <x:f>IF(NOT(ISNUMBER('ورودی ابزار'!E802)),"n.a.",'ورودی ابزار'!E802)</x:f>
        <x:v>14.67</x:v>
      </x:c>
      <x:c r="G362" s="39" t="str">
        <x:f>IF(OR(I362&lt;&gt;"قابل مقایسه",COUNT(E362:F362)&lt;2),"n.a.",E362-F362)</x:f>
        <x:v>n.a.</x:v>
      </x:c>
      <x:c r="H362" s="39" t="n">
        <x:f>IF(COUNT(E362:F362)&lt;2,"n.a.",E362-F362)</x:f>
        <x:v>1.450000000000001</x:v>
      </x:c>
      <x:c r="I362" s="3" t="str">
        <x:v>شکست تعریف</x:v>
      </x:c>
      <x:c r="J362" s="3" t="str">
        <x:v>واحد درصد</x:v>
      </x:c>
      <x:c r="K362" s="3"/>
      <x:c r="L362" s="3"/>
      <x:c r="M362" s="3"/>
    </x:row>
    <x:row r="363" ht="42" customHeight="1">
      <x:c r="A363" s="2" t="str">
        <x:v>به پرداخت ملت</x:v>
      </x:c>
      <x:c r="B363" s="17" t="str">
        <x:v>سهم ابزار تراکنش‌دار</x:v>
      </x:c>
      <x:c r="C363" s="3" t="str">
        <x:v>اینترنتی</x:v>
      </x:c>
      <x:c r="D363" s="3" t="str">
        <x:v>ماهانه</x:v>
      </x:c>
      <x:c r="E363" s="39" t="n">
        <x:f>IF(NOT(ISNUMBER('ورودی ابزار'!E239)),"n.a.",'ورودی ابزار'!E239)</x:f>
        <x:v>44.91</x:v>
      </x:c>
      <x:c r="F363" s="39" t="n">
        <x:f>IF(NOT(ISNUMBER('ورودی ابزار'!E521)),"n.a.",'ورودی ابزار'!E521)</x:f>
        <x:v>41.14</x:v>
      </x:c>
      <x:c r="G363" s="39" t="n">
        <x:f>IF(OR(I363&lt;&gt;"قابل مقایسه",COUNT(E363:F363)&lt;2),"n.a.",E363-F363)</x:f>
        <x:v>3.769999999999996</x:v>
      </x:c>
      <x:c r="H363" s="39" t="n">
        <x:f>IF(COUNT(E363:F363)&lt;2,"n.a.",E363-F363)</x:f>
        <x:v>3.769999999999996</x:v>
      </x:c>
      <x:c r="I363" s="3" t="str">
        <x:v>قابل مقایسه</x:v>
      </x:c>
      <x:c r="J363" s="3" t="str">
        <x:v>واحد درصد</x:v>
      </x:c>
      <x:c r="K363" s="3"/>
      <x:c r="L363" s="3"/>
      <x:c r="M363" s="3"/>
    </x:row>
    <x:row r="364" ht="42" customHeight="1">
      <x:c r="A364" s="2" t="str">
        <x:v>به پرداخت ملت</x:v>
      </x:c>
      <x:c r="B364" s="17" t="str">
        <x:v>سهم ابزار تراکنش‌دار</x:v>
      </x:c>
      <x:c r="C364" s="3" t="str">
        <x:v>اینترنتی</x:v>
      </x:c>
      <x:c r="D364" s="3" t="str">
        <x:v>سالانه</x:v>
      </x:c>
      <x:c r="E364" s="39" t="n">
        <x:f>IF(NOT(ISNUMBER('ورودی ابزار'!E239)),"n.a.",'ورودی ابزار'!E239)</x:f>
        <x:v>44.91</x:v>
      </x:c>
      <x:c r="F364" s="39" t="n">
        <x:f>IF(NOT(ISNUMBER('ورودی ابزار'!E803)),"n.a.",'ورودی ابزار'!E803)</x:f>
        <x:v>19.18</x:v>
      </x:c>
      <x:c r="G364" s="39" t="str">
        <x:f>IF(OR(I364&lt;&gt;"قابل مقایسه",COUNT(E364:F364)&lt;2),"n.a.",E364-F364)</x:f>
        <x:v>n.a.</x:v>
      </x:c>
      <x:c r="H364" s="39" t="n">
        <x:f>IF(COUNT(E364:F364)&lt;2,"n.a.",E364-F364)</x:f>
        <x:v>25.729999999999997</x:v>
      </x:c>
      <x:c r="I364" s="3" t="str">
        <x:v>شکست تعریف</x:v>
      </x:c>
      <x:c r="J364" s="3" t="str">
        <x:v>واحد درصد</x:v>
      </x:c>
      <x:c r="K364" s="3"/>
      <x:c r="L364" s="3"/>
      <x:c r="M364" s="3"/>
    </x:row>
    <x:row r="365" ht="42" customHeight="1">
      <x:c r="A365" s="2" t="str">
        <x:v>به پرداخت ملت</x:v>
      </x:c>
      <x:c r="B365" s="17" t="str">
        <x:v>سهم ابزار تراکنش‌دار</x:v>
      </x:c>
      <x:c r="C365" s="3" t="str">
        <x:v>کد دستوری</x:v>
      </x:c>
      <x:c r="D365" s="3" t="str">
        <x:v>ماهانه</x:v>
      </x:c>
      <x:c r="E365" s="39" t="n">
        <x:f>IF(NOT(ISNUMBER('ورودی ابزار'!E240)),"n.a.",'ورودی ابزار'!E240)</x:f>
        <x:v>18.67</x:v>
      </x:c>
      <x:c r="F365" s="39" t="n">
        <x:f>IF(NOT(ISNUMBER('ورودی ابزار'!E522)),"n.a.",'ورودی ابزار'!E522)</x:f>
        <x:v>18.3</x:v>
      </x:c>
      <x:c r="G365" s="39" t="n">
        <x:f>IF(OR(I365&lt;&gt;"قابل مقایسه",COUNT(E365:F365)&lt;2),"n.a.",E365-F365)</x:f>
        <x:v>0.370000000000001</x:v>
      </x:c>
      <x:c r="H365" s="39" t="n">
        <x:f>IF(COUNT(E365:F365)&lt;2,"n.a.",E365-F365)</x:f>
        <x:v>0.370000000000001</x:v>
      </x:c>
      <x:c r="I365" s="3" t="str">
        <x:v>قابل مقایسه</x:v>
      </x:c>
      <x:c r="J365" s="3" t="str">
        <x:v>واحد درصد</x:v>
      </x:c>
      <x:c r="K365" s="3"/>
      <x:c r="L365" s="3"/>
      <x:c r="M365" s="3"/>
    </x:row>
    <x:row r="366" ht="42" customHeight="1">
      <x:c r="A366" s="2" t="str">
        <x:v>به پرداخت ملت</x:v>
      </x:c>
      <x:c r="B366" s="17" t="str">
        <x:v>سهم ابزار تراکنش‌دار</x:v>
      </x:c>
      <x:c r="C366" s="3" t="str">
        <x:v>کد دستوری</x:v>
      </x:c>
      <x:c r="D366" s="3" t="str">
        <x:v>سالانه</x:v>
      </x:c>
      <x:c r="E366" s="39" t="n">
        <x:f>IF(NOT(ISNUMBER('ورودی ابزار'!E240)),"n.a.",'ورودی ابزار'!E240)</x:f>
        <x:v>18.67</x:v>
      </x:c>
      <x:c r="F366" s="39" t="n">
        <x:f>IF(NOT(ISNUMBER('ورودی ابزار'!E804)),"n.a.",'ورودی ابزار'!E804)</x:f>
        <x:v>38.79</x:v>
      </x:c>
      <x:c r="G366" s="39" t="str">
        <x:f>IF(OR(I366&lt;&gt;"قابل مقایسه",COUNT(E366:F366)&lt;2),"n.a.",E366-F366)</x:f>
        <x:v>n.a.</x:v>
      </x:c>
      <x:c r="H366" s="39" t="n">
        <x:f>IF(COUNT(E366:F366)&lt;2,"n.a.",E366-F366)</x:f>
        <x:v>-20.119999999999997</x:v>
      </x:c>
      <x:c r="I366" s="3" t="str">
        <x:v>شکست تعریف</x:v>
      </x:c>
      <x:c r="J366" s="3" t="str">
        <x:v>واحد درصد</x:v>
      </x:c>
      <x:c r="K366" s="3"/>
      <x:c r="L366" s="3"/>
      <x:c r="M366" s="3"/>
    </x:row>
    <x:row r="367" ht="42" customHeight="1">
      <x:c r="A367" s="2" t="str">
        <x:v>به پرداخت ملت</x:v>
      </x:c>
      <x:c r="B367" s="17" t="str">
        <x:v>سهم ابزار تراکنش‌دار</x:v>
      </x:c>
      <x:c r="C367" s="3" t="str">
        <x:v>موبایلی</x:v>
      </x:c>
      <x:c r="D367" s="3" t="str">
        <x:v>ماهانه</x:v>
      </x:c>
      <x:c r="E367" s="39" t="n">
        <x:f>IF(NOT(ISNUMBER('ورودی ابزار'!E241)),"n.a.",'ورودی ابزار'!E241)</x:f>
        <x:v>0.87</x:v>
      </x:c>
      <x:c r="F367" s="39" t="n">
        <x:f>IF(NOT(ISNUMBER('ورودی ابزار'!E523)),"n.a.",'ورودی ابزار'!E523)</x:f>
        <x:v>0.5</x:v>
      </x:c>
      <x:c r="G367" s="39" t="n">
        <x:f>IF(OR(I367&lt;&gt;"قابل مقایسه",COUNT(E367:F367)&lt;2),"n.a.",E367-F367)</x:f>
        <x:v>0.37</x:v>
      </x:c>
      <x:c r="H367" s="39" t="n">
        <x:f>IF(COUNT(E367:F367)&lt;2,"n.a.",E367-F367)</x:f>
        <x:v>0.37</x:v>
      </x:c>
      <x:c r="I367" s="3" t="str">
        <x:v>قابل مقایسه</x:v>
      </x:c>
      <x:c r="J367" s="3" t="str">
        <x:v>واحد درصد</x:v>
      </x:c>
      <x:c r="K367" s="3"/>
      <x:c r="L367" s="3"/>
      <x:c r="M367" s="3"/>
    </x:row>
    <x:row r="368" ht="42" customHeight="1">
      <x:c r="A368" s="2" t="str">
        <x:v>به پرداخت ملت</x:v>
      </x:c>
      <x:c r="B368" s="17" t="str">
        <x:v>سهم ابزار تراکنش‌دار</x:v>
      </x:c>
      <x:c r="C368" s="3" t="str">
        <x:v>موبایلی</x:v>
      </x:c>
      <x:c r="D368" s="3" t="str">
        <x:v>سالانه</x:v>
      </x:c>
      <x:c r="E368" s="39" t="n">
        <x:f>IF(NOT(ISNUMBER('ورودی ابزار'!E241)),"n.a.",'ورودی ابزار'!E241)</x:f>
        <x:v>0.87</x:v>
      </x:c>
      <x:c r="F368" s="39" t="n">
        <x:f>IF(NOT(ISNUMBER('ورودی ابزار'!E805)),"n.a.",'ورودی ابزار'!E805)</x:f>
        <x:v>0</x:v>
      </x:c>
      <x:c r="G368" s="39" t="str">
        <x:f>IF(OR(I368&lt;&gt;"قابل مقایسه",COUNT(E368:F368)&lt;2),"n.a.",E368-F368)</x:f>
        <x:v>n.a.</x:v>
      </x:c>
      <x:c r="H368" s="39" t="n">
        <x:f>IF(COUNT(E368:F368)&lt;2,"n.a.",E368-F368)</x:f>
        <x:v>0.87</x:v>
      </x:c>
      <x:c r="I368" s="3" t="str">
        <x:v>شکست تعریف</x:v>
      </x:c>
      <x:c r="J368" s="3" t="str">
        <x:v>واحد درصد</x:v>
      </x:c>
      <x:c r="K368" s="3"/>
      <x:c r="L368" s="3"/>
      <x:c r="M368" s="3"/>
    </x:row>
    <x:row r="369" ht="42" customHeight="1">
      <x:c r="A369" s="2" t="str">
        <x:v>پرداخت الکترونیک سداد</x:v>
      </x:c>
      <x:c r="B369" s="17" t="str">
        <x:v>سهم ابزار تراکنش‌دار</x:v>
      </x:c>
      <x:c r="C369" s="3" t="str">
        <x:v>کارت‌خوان</x:v>
      </x:c>
      <x:c r="D369" s="3" t="str">
        <x:v>ماهانه</x:v>
      </x:c>
      <x:c r="E369" s="39" t="n">
        <x:f>IF(NOT(ISNUMBER('ورودی ابزار'!E242)),"n.a.",'ورودی ابزار'!E242)</x:f>
        <x:v>7.35</x:v>
      </x:c>
      <x:c r="F369" s="39" t="n">
        <x:f>IF(NOT(ISNUMBER('ورودی ابزار'!E524)),"n.a.",'ورودی ابزار'!E524)</x:f>
        <x:v>7.3</x:v>
      </x:c>
      <x:c r="G369" s="39" t="n">
        <x:f>IF(OR(I369&lt;&gt;"قابل مقایسه",COUNT(E369:F369)&lt;2),"n.a.",E369-F369)</x:f>
        <x:v>0.04999999999999982</x:v>
      </x:c>
      <x:c r="H369" s="39" t="n">
        <x:f>IF(COUNT(E369:F369)&lt;2,"n.a.",E369-F369)</x:f>
        <x:v>0.04999999999999982</x:v>
      </x:c>
      <x:c r="I369" s="3" t="str">
        <x:v>قابل مقایسه</x:v>
      </x:c>
      <x:c r="J369" s="3" t="str">
        <x:v>واحد درصد</x:v>
      </x:c>
      <x:c r="K369" s="3"/>
      <x:c r="L369" s="3"/>
      <x:c r="M369" s="3"/>
    </x:row>
    <x:row r="370" ht="42" customHeight="1">
      <x:c r="A370" s="2" t="str">
        <x:v>پرداخت الکترونیک سداد</x:v>
      </x:c>
      <x:c r="B370" s="17" t="str">
        <x:v>سهم ابزار تراکنش‌دار</x:v>
      </x:c>
      <x:c r="C370" s="3" t="str">
        <x:v>کارت‌خوان</x:v>
      </x:c>
      <x:c r="D370" s="3" t="str">
        <x:v>سالانه</x:v>
      </x:c>
      <x:c r="E370" s="39" t="n">
        <x:f>IF(NOT(ISNUMBER('ورودی ابزار'!E242)),"n.a.",'ورودی ابزار'!E242)</x:f>
        <x:v>7.35</x:v>
      </x:c>
      <x:c r="F370" s="39" t="n">
        <x:f>IF(NOT(ISNUMBER('ورودی ابزار'!E806)),"n.a.",'ورودی ابزار'!E806)</x:f>
        <x:v>7.49</x:v>
      </x:c>
      <x:c r="G370" s="39" t="str">
        <x:f>IF(OR(I370&lt;&gt;"قابل مقایسه",COUNT(E370:F370)&lt;2),"n.a.",E370-F370)</x:f>
        <x:v>n.a.</x:v>
      </x:c>
      <x:c r="H370" s="39" t="n">
        <x:f>IF(COUNT(E370:F370)&lt;2,"n.a.",E370-F370)</x:f>
        <x:v>-0.14000000000000057</x:v>
      </x:c>
      <x:c r="I370" s="3" t="str">
        <x:v>شکست تعریف</x:v>
      </x:c>
      <x:c r="J370" s="3" t="str">
        <x:v>واحد درصد</x:v>
      </x:c>
      <x:c r="K370" s="3"/>
      <x:c r="L370" s="3"/>
      <x:c r="M370" s="3"/>
    </x:row>
    <x:row r="371" ht="42" customHeight="1">
      <x:c r="A371" s="2" t="str">
        <x:v>پرداخت الکترونیک سداد</x:v>
      </x:c>
      <x:c r="B371" s="17" t="str">
        <x:v>سهم ابزار تراکنش‌دار</x:v>
      </x:c>
      <x:c r="C371" s="3" t="str">
        <x:v>اینترنتی</x:v>
      </x:c>
      <x:c r="D371" s="3" t="str">
        <x:v>ماهانه</x:v>
      </x:c>
      <x:c r="E371" s="39" t="n">
        <x:f>IF(NOT(ISNUMBER('ورودی ابزار'!E243)),"n.a.",'ورودی ابزار'!E243)</x:f>
        <x:v>2.66</x:v>
      </x:c>
      <x:c r="F371" s="39" t="n">
        <x:f>IF(NOT(ISNUMBER('ورودی ابزار'!E525)),"n.a.",'ورودی ابزار'!E525)</x:f>
        <x:v>2.62</x:v>
      </x:c>
      <x:c r="G371" s="39" t="n">
        <x:f>IF(OR(I371&lt;&gt;"قابل مقایسه",COUNT(E371:F371)&lt;2),"n.a.",E371-F371)</x:f>
        <x:v>0.040000000000000036</x:v>
      </x:c>
      <x:c r="H371" s="39" t="n">
        <x:f>IF(COUNT(E371:F371)&lt;2,"n.a.",E371-F371)</x:f>
        <x:v>0.040000000000000036</x:v>
      </x:c>
      <x:c r="I371" s="3" t="str">
        <x:v>قابل مقایسه</x:v>
      </x:c>
      <x:c r="J371" s="3" t="str">
        <x:v>واحد درصد</x:v>
      </x:c>
      <x:c r="K371" s="3"/>
      <x:c r="L371" s="3"/>
      <x:c r="M371" s="3"/>
    </x:row>
    <x:row r="372" ht="42" customHeight="1">
      <x:c r="A372" s="2" t="str">
        <x:v>پرداخت الکترونیک سداد</x:v>
      </x:c>
      <x:c r="B372" s="17" t="str">
        <x:v>سهم ابزار تراکنش‌دار</x:v>
      </x:c>
      <x:c r="C372" s="3" t="str">
        <x:v>اینترنتی</x:v>
      </x:c>
      <x:c r="D372" s="3" t="str">
        <x:v>سالانه</x:v>
      </x:c>
      <x:c r="E372" s="39" t="n">
        <x:f>IF(NOT(ISNUMBER('ورودی ابزار'!E243)),"n.a.",'ورودی ابزار'!E243)</x:f>
        <x:v>2.66</x:v>
      </x:c>
      <x:c r="F372" s="39" t="n">
        <x:f>IF(NOT(ISNUMBER('ورودی ابزار'!E807)),"n.a.",'ورودی ابزار'!E807)</x:f>
        <x:v>3.01</x:v>
      </x:c>
      <x:c r="G372" s="39" t="str">
        <x:f>IF(OR(I372&lt;&gt;"قابل مقایسه",COUNT(E372:F372)&lt;2),"n.a.",E372-F372)</x:f>
        <x:v>n.a.</x:v>
      </x:c>
      <x:c r="H372" s="39" t="n">
        <x:f>IF(COUNT(E372:F372)&lt;2,"n.a.",E372-F372)</x:f>
        <x:v>-0.34999999999999964</x:v>
      </x:c>
      <x:c r="I372" s="3" t="str">
        <x:v>شکست تعریف</x:v>
      </x:c>
      <x:c r="J372" s="3" t="str">
        <x:v>واحد درصد</x:v>
      </x:c>
      <x:c r="K372" s="3"/>
      <x:c r="L372" s="3"/>
      <x:c r="M372" s="3"/>
    </x:row>
    <x:row r="373" ht="42" customHeight="1">
      <x:c r="A373" s="2" t="str">
        <x:v>پرداخت الکترونیک سداد</x:v>
      </x:c>
      <x:c r="B373" s="17" t="str">
        <x:v>سهم ابزار تراکنش‌دار</x:v>
      </x:c>
      <x:c r="C373" s="3" t="str">
        <x:v>کد دستوری</x:v>
      </x:c>
      <x:c r="D373" s="3" t="str">
        <x:v>ماهانه</x:v>
      </x:c>
      <x:c r="E373" s="39" t="n">
        <x:f>IF(NOT(ISNUMBER('ورودی ابزار'!E244)),"n.a.",'ورودی ابزار'!E244)</x:f>
        <x:v>2.67</x:v>
      </x:c>
      <x:c r="F373" s="39" t="n">
        <x:f>IF(NOT(ISNUMBER('ورودی ابزار'!E526)),"n.a.",'ورودی ابزار'!E526)</x:f>
        <x:v>2.61</x:v>
      </x:c>
      <x:c r="G373" s="39" t="n">
        <x:f>IF(OR(I373&lt;&gt;"قابل مقایسه",COUNT(E373:F373)&lt;2),"n.a.",E373-F373)</x:f>
        <x:v>0.06000000000000005</x:v>
      </x:c>
      <x:c r="H373" s="39" t="n">
        <x:f>IF(COUNT(E373:F373)&lt;2,"n.a.",E373-F373)</x:f>
        <x:v>0.06000000000000005</x:v>
      </x:c>
      <x:c r="I373" s="3" t="str">
        <x:v>قابل مقایسه</x:v>
      </x:c>
      <x:c r="J373" s="3" t="str">
        <x:v>واحد درصد</x:v>
      </x:c>
      <x:c r="K373" s="3"/>
      <x:c r="L373" s="3"/>
      <x:c r="M373" s="3"/>
    </x:row>
    <x:row r="374" ht="42" customHeight="1">
      <x:c r="A374" s="2" t="str">
        <x:v>پرداخت الکترونیک سداد</x:v>
      </x:c>
      <x:c r="B374" s="17" t="str">
        <x:v>سهم ابزار تراکنش‌دار</x:v>
      </x:c>
      <x:c r="C374" s="3" t="str">
        <x:v>کد دستوری</x:v>
      </x:c>
      <x:c r="D374" s="3" t="str">
        <x:v>سالانه</x:v>
      </x:c>
      <x:c r="E374" s="39" t="n">
        <x:f>IF(NOT(ISNUMBER('ورودی ابزار'!E244)),"n.a.",'ورودی ابزار'!E244)</x:f>
        <x:v>2.67</x:v>
      </x:c>
      <x:c r="F374" s="39" t="n">
        <x:f>IF(NOT(ISNUMBER('ورودی ابزار'!E808)),"n.a.",'ورودی ابزار'!E808)</x:f>
        <x:v>2.42</x:v>
      </x:c>
      <x:c r="G374" s="39" t="str">
        <x:f>IF(OR(I374&lt;&gt;"قابل مقایسه",COUNT(E374:F374)&lt;2),"n.a.",E374-F374)</x:f>
        <x:v>n.a.</x:v>
      </x:c>
      <x:c r="H374" s="39" t="n">
        <x:f>IF(COUNT(E374:F374)&lt;2,"n.a.",E374-F374)</x:f>
        <x:v>0.25</x:v>
      </x:c>
      <x:c r="I374" s="3" t="str">
        <x:v>شکست تعریف</x:v>
      </x:c>
      <x:c r="J374" s="3" t="str">
        <x:v>واحد درصد</x:v>
      </x:c>
      <x:c r="K374" s="3"/>
      <x:c r="L374" s="3"/>
      <x:c r="M374" s="3"/>
    </x:row>
    <x:row r="375" ht="42" customHeight="1">
      <x:c r="A375" s="2" t="str">
        <x:v>پرداخت الکترونیک سداد</x:v>
      </x:c>
      <x:c r="B375" s="17" t="str">
        <x:v>سهم ابزار تراکنش‌دار</x:v>
      </x:c>
      <x:c r="C375" s="3" t="str">
        <x:v>موبایلی</x:v>
      </x:c>
      <x:c r="D375" s="3" t="str">
        <x:v>ماهانه</x:v>
      </x:c>
      <x:c r="E375" s="39" t="n">
        <x:f>IF(NOT(ISNUMBER('ورودی ابزار'!E245)),"n.a.",'ورودی ابزار'!E245)</x:f>
        <x:v>8.66</x:v>
      </x:c>
      <x:c r="F375" s="39" t="n">
        <x:f>IF(NOT(ISNUMBER('ورودی ابزار'!E527)),"n.a.",'ورودی ابزار'!E527)</x:f>
        <x:v>10</x:v>
      </x:c>
      <x:c r="G375" s="39" t="n">
        <x:f>IF(OR(I375&lt;&gt;"قابل مقایسه",COUNT(E375:F375)&lt;2),"n.a.",E375-F375)</x:f>
        <x:v>-1.3399999999999999</x:v>
      </x:c>
      <x:c r="H375" s="39" t="n">
        <x:f>IF(COUNT(E375:F375)&lt;2,"n.a.",E375-F375)</x:f>
        <x:v>-1.3399999999999999</x:v>
      </x:c>
      <x:c r="I375" s="3" t="str">
        <x:v>قابل مقایسه</x:v>
      </x:c>
      <x:c r="J375" s="3" t="str">
        <x:v>واحد درصد</x:v>
      </x:c>
      <x:c r="K375" s="3"/>
      <x:c r="L375" s="3"/>
      <x:c r="M375" s="3"/>
    </x:row>
    <x:row r="376" ht="42" customHeight="1">
      <x:c r="A376" s="2" t="str">
        <x:v>پرداخت الکترونیک سداد</x:v>
      </x:c>
      <x:c r="B376" s="17" t="str">
        <x:v>سهم ابزار تراکنش‌دار</x:v>
      </x:c>
      <x:c r="C376" s="3" t="str">
        <x:v>موبایلی</x:v>
      </x:c>
      <x:c r="D376" s="3" t="str">
        <x:v>سالانه</x:v>
      </x:c>
      <x:c r="E376" s="39" t="n">
        <x:f>IF(NOT(ISNUMBER('ورودی ابزار'!E245)),"n.a.",'ورودی ابزار'!E245)</x:f>
        <x:v>8.66</x:v>
      </x:c>
      <x:c r="F376" s="39" t="n">
        <x:f>IF(NOT(ISNUMBER('ورودی ابزار'!E809)),"n.a.",'ورودی ابزار'!E809)</x:f>
        <x:v>71.43</x:v>
      </x:c>
      <x:c r="G376" s="39" t="str">
        <x:f>IF(OR(I376&lt;&gt;"قابل مقایسه",COUNT(E376:F376)&lt;2),"n.a.",E376-F376)</x:f>
        <x:v>n.a.</x:v>
      </x:c>
      <x:c r="H376" s="39" t="n">
        <x:f>IF(COUNT(E376:F376)&lt;2,"n.a.",E376-F376)</x:f>
        <x:v>-62.77000000000001</x:v>
      </x:c>
      <x:c r="I376" s="3" t="str">
        <x:v>شکست تعریف</x:v>
      </x:c>
      <x:c r="J376" s="3" t="str">
        <x:v>واحد درصد</x:v>
      </x:c>
      <x:c r="K376" s="3"/>
      <x:c r="L376" s="3"/>
      <x:c r="M376" s="3"/>
    </x:row>
    <x:row r="377" ht="42" customHeight="1">
      <x:c r="A377" s="2" t="str">
        <x:v>پرداخت الکترونیک پاسارگاد</x:v>
      </x:c>
      <x:c r="B377" s="17" t="str">
        <x:v>سهم ابزار تراکنش‌دار</x:v>
      </x:c>
      <x:c r="C377" s="3" t="str">
        <x:v>کارت‌خوان</x:v>
      </x:c>
      <x:c r="D377" s="3" t="str">
        <x:v>ماهانه</x:v>
      </x:c>
      <x:c r="E377" s="39" t="n">
        <x:f>IF(NOT(ISNUMBER('ورودی ابزار'!E246)),"n.a.",'ورودی ابزار'!E246)</x:f>
        <x:v>9.41</x:v>
      </x:c>
      <x:c r="F377" s="39" t="n">
        <x:f>IF(NOT(ISNUMBER('ورودی ابزار'!E528)),"n.a.",'ورودی ابزار'!E528)</x:f>
        <x:v>9.76</x:v>
      </x:c>
      <x:c r="G377" s="39" t="n">
        <x:f>IF(OR(I377&lt;&gt;"قابل مقایسه",COUNT(E377:F377)&lt;2),"n.a.",E377-F377)</x:f>
        <x:v>-0.34999999999999964</x:v>
      </x:c>
      <x:c r="H377" s="39" t="n">
        <x:f>IF(COUNT(E377:F377)&lt;2,"n.a.",E377-F377)</x:f>
        <x:v>-0.34999999999999964</x:v>
      </x:c>
      <x:c r="I377" s="3" t="str">
        <x:v>قابل مقایسه</x:v>
      </x:c>
      <x:c r="J377" s="3" t="str">
        <x:v>واحد درصد</x:v>
      </x:c>
      <x:c r="K377" s="3"/>
      <x:c r="L377" s="3"/>
      <x:c r="M377" s="3"/>
    </x:row>
    <x:row r="378" ht="42" customHeight="1">
      <x:c r="A378" s="2" t="str">
        <x:v>پرداخت الکترونیک پاسارگاد</x:v>
      </x:c>
      <x:c r="B378" s="17" t="str">
        <x:v>سهم ابزار تراکنش‌دار</x:v>
      </x:c>
      <x:c r="C378" s="3" t="str">
        <x:v>کارت‌خوان</x:v>
      </x:c>
      <x:c r="D378" s="3" t="str">
        <x:v>سالانه</x:v>
      </x:c>
      <x:c r="E378" s="39" t="n">
        <x:f>IF(NOT(ISNUMBER('ورودی ابزار'!E246)),"n.a.",'ورودی ابزار'!E246)</x:f>
        <x:v>9.41</x:v>
      </x:c>
      <x:c r="F378" s="39" t="n">
        <x:f>IF(NOT(ISNUMBER('ورودی ابزار'!E810)),"n.a.",'ورودی ابزار'!E810)</x:f>
        <x:v>12.29</x:v>
      </x:c>
      <x:c r="G378" s="39" t="str">
        <x:f>IF(OR(I378&lt;&gt;"قابل مقایسه",COUNT(E378:F378)&lt;2),"n.a.",E378-F378)</x:f>
        <x:v>n.a.</x:v>
      </x:c>
      <x:c r="H378" s="39" t="n">
        <x:f>IF(COUNT(E378:F378)&lt;2,"n.a.",E378-F378)</x:f>
        <x:v>-2.879999999999999</x:v>
      </x:c>
      <x:c r="I378" s="3" t="str">
        <x:v>شکست تعریف</x:v>
      </x:c>
      <x:c r="J378" s="3" t="str">
        <x:v>واحد درصد</x:v>
      </x:c>
      <x:c r="K378" s="3"/>
      <x:c r="L378" s="3"/>
      <x:c r="M378" s="3"/>
    </x:row>
    <x:row r="379" ht="42" customHeight="1">
      <x:c r="A379" s="2" t="str">
        <x:v>پرداخت الکترونیک پاسارگاد</x:v>
      </x:c>
      <x:c r="B379" s="17" t="str">
        <x:v>سهم ابزار تراکنش‌دار</x:v>
      </x:c>
      <x:c r="C379" s="3" t="str">
        <x:v>اینترنتی</x:v>
      </x:c>
      <x:c r="D379" s="3" t="str">
        <x:v>ماهانه</x:v>
      </x:c>
      <x:c r="E379" s="39" t="n">
        <x:f>IF(NOT(ISNUMBER('ورودی ابزار'!E247)),"n.a.",'ورودی ابزار'!E247)</x:f>
        <x:v>2.01</x:v>
      </x:c>
      <x:c r="F379" s="39" t="n">
        <x:f>IF(NOT(ISNUMBER('ورودی ابزار'!E529)),"n.a.",'ورودی ابزار'!E529)</x:f>
        <x:v>2</x:v>
      </x:c>
      <x:c r="G379" s="39" t="n">
        <x:f>IF(OR(I379&lt;&gt;"قابل مقایسه",COUNT(E379:F379)&lt;2),"n.a.",E379-F379)</x:f>
        <x:v>0.009999999999999787</x:v>
      </x:c>
      <x:c r="H379" s="39" t="n">
        <x:f>IF(COUNT(E379:F379)&lt;2,"n.a.",E379-F379)</x:f>
        <x:v>0.009999999999999787</x:v>
      </x:c>
      <x:c r="I379" s="3" t="str">
        <x:v>قابل مقایسه</x:v>
      </x:c>
      <x:c r="J379" s="3" t="str">
        <x:v>واحد درصد</x:v>
      </x:c>
      <x:c r="K379" s="3"/>
      <x:c r="L379" s="3"/>
      <x:c r="M379" s="3"/>
    </x:row>
    <x:row r="380" ht="42" customHeight="1">
      <x:c r="A380" s="2" t="str">
        <x:v>پرداخت الکترونیک پاسارگاد</x:v>
      </x:c>
      <x:c r="B380" s="17" t="str">
        <x:v>سهم ابزار تراکنش‌دار</x:v>
      </x:c>
      <x:c r="C380" s="3" t="str">
        <x:v>اینترنتی</x:v>
      </x:c>
      <x:c r="D380" s="3" t="str">
        <x:v>سالانه</x:v>
      </x:c>
      <x:c r="E380" s="39" t="n">
        <x:f>IF(NOT(ISNUMBER('ورودی ابزار'!E247)),"n.a.",'ورودی ابزار'!E247)</x:f>
        <x:v>2.01</x:v>
      </x:c>
      <x:c r="F380" s="39" t="n">
        <x:f>IF(NOT(ISNUMBER('ورودی ابزار'!E811)),"n.a.",'ورودی ابزار'!E811)</x:f>
        <x:v>8.06</x:v>
      </x:c>
      <x:c r="G380" s="39" t="str">
        <x:f>IF(OR(I380&lt;&gt;"قابل مقایسه",COUNT(E380:F380)&lt;2),"n.a.",E380-F380)</x:f>
        <x:v>n.a.</x:v>
      </x:c>
      <x:c r="H380" s="39" t="n">
        <x:f>IF(COUNT(E380:F380)&lt;2,"n.a.",E380-F380)</x:f>
        <x:v>-6.050000000000001</x:v>
      </x:c>
      <x:c r="I380" s="3" t="str">
        <x:v>شکست تعریف</x:v>
      </x:c>
      <x:c r="J380" s="3" t="str">
        <x:v>واحد درصد</x:v>
      </x:c>
      <x:c r="K380" s="3"/>
      <x:c r="L380" s="3"/>
      <x:c r="M380" s="3"/>
    </x:row>
    <x:row r="381" ht="42" customHeight="1">
      <x:c r="A381" s="2" t="str">
        <x:v>پرداخت الکترونیک پاسارگاد</x:v>
      </x:c>
      <x:c r="B381" s="17" t="str">
        <x:v>سهم ابزار تراکنش‌دار</x:v>
      </x:c>
      <x:c r="C381" s="3" t="str">
        <x:v>کد دستوری</x:v>
      </x:c>
      <x:c r="D381" s="3" t="str">
        <x:v>ماهانه</x:v>
      </x:c>
      <x:c r="E381" s="39" t="n">
        <x:f>IF(NOT(ISNUMBER('ورودی ابزار'!E248)),"n.a.",'ورودی ابزار'!E248)</x:f>
        <x:v>0</x:v>
      </x:c>
      <x:c r="F381" s="39" t="n">
        <x:f>IF(NOT(ISNUMBER('ورودی ابزار'!E530)),"n.a.",'ورودی ابزار'!E530)</x:f>
        <x:v>0</x:v>
      </x:c>
      <x:c r="G381" s="39" t="n">
        <x:f>IF(OR(I381&lt;&gt;"قابل مقایسه",COUNT(E381:F381)&lt;2),"n.a.",E381-F381)</x:f>
        <x:v>0</x:v>
      </x:c>
      <x:c r="H381" s="39" t="n">
        <x:f>IF(COUNT(E381:F381)&lt;2,"n.a.",E381-F381)</x:f>
        <x:v>0</x:v>
      </x:c>
      <x:c r="I381" s="3" t="str">
        <x:v>قابل مقایسه</x:v>
      </x:c>
      <x:c r="J381" s="3" t="str">
        <x:v>واحد درصد</x:v>
      </x:c>
      <x:c r="K381" s="3"/>
      <x:c r="L381" s="3"/>
      <x:c r="M381" s="3"/>
    </x:row>
    <x:row r="382" ht="42" customHeight="1">
      <x:c r="A382" s="2" t="str">
        <x:v>پرداخت الکترونیک پاسارگاد</x:v>
      </x:c>
      <x:c r="B382" s="17" t="str">
        <x:v>سهم ابزار تراکنش‌دار</x:v>
      </x:c>
      <x:c r="C382" s="3" t="str">
        <x:v>کد دستوری</x:v>
      </x:c>
      <x:c r="D382" s="3" t="str">
        <x:v>سالانه</x:v>
      </x:c>
      <x:c r="E382" s="39" t="n">
        <x:f>IF(NOT(ISNUMBER('ورودی ابزار'!E248)),"n.a.",'ورودی ابزار'!E248)</x:f>
        <x:v>0</x:v>
      </x:c>
      <x:c r="F382" s="39" t="n">
        <x:f>IF(NOT(ISNUMBER('ورودی ابزار'!E812)),"n.a.",'ورودی ابزار'!E812)</x:f>
        <x:v>0</x:v>
      </x:c>
      <x:c r="G382" s="39" t="str">
        <x:f>IF(OR(I382&lt;&gt;"قابل مقایسه",COUNT(E382:F382)&lt;2),"n.a.",E382-F382)</x:f>
        <x:v>n.a.</x:v>
      </x:c>
      <x:c r="H382" s="39" t="n">
        <x:f>IF(COUNT(E382:F382)&lt;2,"n.a.",E382-F382)</x:f>
        <x:v>0</x:v>
      </x:c>
      <x:c r="I382" s="3" t="str">
        <x:v>شکست تعریف</x:v>
      </x:c>
      <x:c r="J382" s="3" t="str">
        <x:v>واحد درصد</x:v>
      </x:c>
      <x:c r="K382" s="3"/>
      <x:c r="L382" s="3"/>
      <x:c r="M382" s="3"/>
    </x:row>
    <x:row r="383" ht="42" customHeight="1">
      <x:c r="A383" s="2" t="str">
        <x:v>پرداخت الکترونیک پاسارگاد</x:v>
      </x:c>
      <x:c r="B383" s="17" t="str">
        <x:v>سهم ابزار تراکنش‌دار</x:v>
      </x:c>
      <x:c r="C383" s="3" t="str">
        <x:v>موبایلی</x:v>
      </x:c>
      <x:c r="D383" s="3" t="str">
        <x:v>ماهانه</x:v>
      </x:c>
      <x:c r="E383" s="39" t="n">
        <x:f>IF(NOT(ISNUMBER('ورودی ابزار'!E249)),"n.a.",'ورودی ابزار'!E249)</x:f>
        <x:v>1.3</x:v>
      </x:c>
      <x:c r="F383" s="39" t="n">
        <x:f>IF(NOT(ISNUMBER('ورودی ابزار'!E531)),"n.a.",'ورودی ابزار'!E531)</x:f>
        <x:v>1.5</x:v>
      </x:c>
      <x:c r="G383" s="39" t="n">
        <x:f>IF(OR(I383&lt;&gt;"قابل مقایسه",COUNT(E383:F383)&lt;2),"n.a.",E383-F383)</x:f>
        <x:v>-0.19999999999999996</x:v>
      </x:c>
      <x:c r="H383" s="39" t="n">
        <x:f>IF(COUNT(E383:F383)&lt;2,"n.a.",E383-F383)</x:f>
        <x:v>-0.19999999999999996</x:v>
      </x:c>
      <x:c r="I383" s="3" t="str">
        <x:v>قابل مقایسه</x:v>
      </x:c>
      <x:c r="J383" s="3" t="str">
        <x:v>واحد درصد</x:v>
      </x:c>
      <x:c r="K383" s="3"/>
      <x:c r="L383" s="3"/>
      <x:c r="M383" s="3"/>
    </x:row>
    <x:row r="384" ht="42" customHeight="1">
      <x:c r="A384" s="2" t="str">
        <x:v>پرداخت الکترونیک پاسارگاد</x:v>
      </x:c>
      <x:c r="B384" s="17" t="str">
        <x:v>سهم ابزار تراکنش‌دار</x:v>
      </x:c>
      <x:c r="C384" s="3" t="str">
        <x:v>موبایلی</x:v>
      </x:c>
      <x:c r="D384" s="3" t="str">
        <x:v>سالانه</x:v>
      </x:c>
      <x:c r="E384" s="39" t="n">
        <x:f>IF(NOT(ISNUMBER('ورودی ابزار'!E249)),"n.a.",'ورودی ابزار'!E249)</x:f>
        <x:v>1.3</x:v>
      </x:c>
      <x:c r="F384" s="39" t="n">
        <x:f>IF(NOT(ISNUMBER('ورودی ابزار'!E813)),"n.a.",'ورودی ابزار'!E813)</x:f>
        <x:v>0</x:v>
      </x:c>
      <x:c r="G384" s="39" t="str">
        <x:f>IF(OR(I384&lt;&gt;"قابل مقایسه",COUNT(E384:F384)&lt;2),"n.a.",E384-F384)</x:f>
        <x:v>n.a.</x:v>
      </x:c>
      <x:c r="H384" s="39" t="n">
        <x:f>IF(COUNT(E384:F384)&lt;2,"n.a.",E384-F384)</x:f>
        <x:v>1.3</x:v>
      </x:c>
      <x:c r="I384" s="3" t="str">
        <x:v>شکست تعریف</x:v>
      </x:c>
      <x:c r="J384" s="3" t="str">
        <x:v>واحد درصد</x:v>
      </x:c>
      <x:c r="K384" s="3"/>
      <x:c r="L384" s="3"/>
      <x:c r="M384" s="3"/>
    </x:row>
    <x:row r="385" ht="42" customHeight="1">
      <x:c r="A385" s="2" t="str">
        <x:v>پرداخت الکترونیک سامان</x:v>
      </x:c>
      <x:c r="B385" s="17" t="str">
        <x:v>سهم ابزار تراکنش‌دار</x:v>
      </x:c>
      <x:c r="C385" s="3" t="str">
        <x:v>کارت‌خوان</x:v>
      </x:c>
      <x:c r="D385" s="3" t="str">
        <x:v>ماهانه</x:v>
      </x:c>
      <x:c r="E385" s="39" t="n">
        <x:f>IF(NOT(ISNUMBER('ورودی ابزار'!E250)),"n.a.",'ورودی ابزار'!E250)</x:f>
        <x:v>13.42</x:v>
      </x:c>
      <x:c r="F385" s="39" t="n">
        <x:f>IF(NOT(ISNUMBER('ورودی ابزار'!E532)),"n.a.",'ورودی ابزار'!E532)</x:f>
        <x:v>13.58</x:v>
      </x:c>
      <x:c r="G385" s="39" t="n">
        <x:f>IF(OR(I385&lt;&gt;"قابل مقایسه",COUNT(E385:F385)&lt;2),"n.a.",E385-F385)</x:f>
        <x:v>-0.16000000000000014</x:v>
      </x:c>
      <x:c r="H385" s="39" t="n">
        <x:f>IF(COUNT(E385:F385)&lt;2,"n.a.",E385-F385)</x:f>
        <x:v>-0.16000000000000014</x:v>
      </x:c>
      <x:c r="I385" s="3" t="str">
        <x:v>قابل مقایسه</x:v>
      </x:c>
      <x:c r="J385" s="3" t="str">
        <x:v>واحد درصد</x:v>
      </x:c>
      <x:c r="K385" s="3"/>
      <x:c r="L385" s="3"/>
      <x:c r="M385" s="3"/>
    </x:row>
    <x:row r="386" ht="42" customHeight="1">
      <x:c r="A386" s="2" t="str">
        <x:v>پرداخت الکترونیک سامان</x:v>
      </x:c>
      <x:c r="B386" s="17" t="str">
        <x:v>سهم ابزار تراکنش‌دار</x:v>
      </x:c>
      <x:c r="C386" s="3" t="str">
        <x:v>کارت‌خوان</x:v>
      </x:c>
      <x:c r="D386" s="3" t="str">
        <x:v>سالانه</x:v>
      </x:c>
      <x:c r="E386" s="39" t="n">
        <x:f>IF(NOT(ISNUMBER('ورودی ابزار'!E250)),"n.a.",'ورودی ابزار'!E250)</x:f>
        <x:v>13.42</x:v>
      </x:c>
      <x:c r="F386" s="39" t="n">
        <x:f>IF(NOT(ISNUMBER('ورودی ابزار'!E814)),"n.a.",'ورودی ابزار'!E814)</x:f>
        <x:v>15.08</x:v>
      </x:c>
      <x:c r="G386" s="39" t="str">
        <x:f>IF(OR(I386&lt;&gt;"قابل مقایسه",COUNT(E386:F386)&lt;2),"n.a.",E386-F386)</x:f>
        <x:v>n.a.</x:v>
      </x:c>
      <x:c r="H386" s="39" t="n">
        <x:f>IF(COUNT(E386:F386)&lt;2,"n.a.",E386-F386)</x:f>
        <x:v>-1.6600000000000001</x:v>
      </x:c>
      <x:c r="I386" s="3" t="str">
        <x:v>شکست تعریف</x:v>
      </x:c>
      <x:c r="J386" s="3" t="str">
        <x:v>واحد درصد</x:v>
      </x:c>
      <x:c r="K386" s="3"/>
      <x:c r="L386" s="3"/>
      <x:c r="M386" s="3"/>
    </x:row>
    <x:row r="387" ht="42" customHeight="1">
      <x:c r="A387" s="2" t="str">
        <x:v>پرداخت الکترونیک سامان</x:v>
      </x:c>
      <x:c r="B387" s="17" t="str">
        <x:v>سهم ابزار تراکنش‌دار</x:v>
      </x:c>
      <x:c r="C387" s="3" t="str">
        <x:v>اینترنتی</x:v>
      </x:c>
      <x:c r="D387" s="3" t="str">
        <x:v>ماهانه</x:v>
      </x:c>
      <x:c r="E387" s="39" t="n">
        <x:f>IF(NOT(ISNUMBER('ورودی ابزار'!E251)),"n.a.",'ورودی ابزار'!E251)</x:f>
        <x:v>34.57</x:v>
      </x:c>
      <x:c r="F387" s="39" t="n">
        <x:f>IF(NOT(ISNUMBER('ورودی ابزار'!E533)),"n.a.",'ورودی ابزار'!E533)</x:f>
        <x:v>40.53</x:v>
      </x:c>
      <x:c r="G387" s="39" t="n">
        <x:f>IF(OR(I387&lt;&gt;"قابل مقایسه",COUNT(E387:F387)&lt;2),"n.a.",E387-F387)</x:f>
        <x:v>-5.960000000000001</x:v>
      </x:c>
      <x:c r="H387" s="39" t="n">
        <x:f>IF(COUNT(E387:F387)&lt;2,"n.a.",E387-F387)</x:f>
        <x:v>-5.960000000000001</x:v>
      </x:c>
      <x:c r="I387" s="3" t="str">
        <x:v>قابل مقایسه</x:v>
      </x:c>
      <x:c r="J387" s="3" t="str">
        <x:v>واحد درصد</x:v>
      </x:c>
      <x:c r="K387" s="3"/>
      <x:c r="L387" s="3"/>
      <x:c r="M387" s="3"/>
    </x:row>
    <x:row r="388" ht="42" customHeight="1">
      <x:c r="A388" s="2" t="str">
        <x:v>پرداخت الکترونیک سامان</x:v>
      </x:c>
      <x:c r="B388" s="17" t="str">
        <x:v>سهم ابزار تراکنش‌دار</x:v>
      </x:c>
      <x:c r="C388" s="3" t="str">
        <x:v>اینترنتی</x:v>
      </x:c>
      <x:c r="D388" s="3" t="str">
        <x:v>سالانه</x:v>
      </x:c>
      <x:c r="E388" s="39" t="n">
        <x:f>IF(NOT(ISNUMBER('ورودی ابزار'!E251)),"n.a.",'ورودی ابزار'!E251)</x:f>
        <x:v>34.57</x:v>
      </x:c>
      <x:c r="F388" s="39" t="n">
        <x:f>IF(NOT(ISNUMBER('ورودی ابزار'!E815)),"n.a.",'ورودی ابزار'!E815)</x:f>
        <x:v>30.63</x:v>
      </x:c>
      <x:c r="G388" s="39" t="str">
        <x:f>IF(OR(I388&lt;&gt;"قابل مقایسه",COUNT(E388:F388)&lt;2),"n.a.",E388-F388)</x:f>
        <x:v>n.a.</x:v>
      </x:c>
      <x:c r="H388" s="39" t="n">
        <x:f>IF(COUNT(E388:F388)&lt;2,"n.a.",E388-F388)</x:f>
        <x:v>3.9400000000000013</x:v>
      </x:c>
      <x:c r="I388" s="3" t="str">
        <x:v>شکست تعریف</x:v>
      </x:c>
      <x:c r="J388" s="3" t="str">
        <x:v>واحد درصد</x:v>
      </x:c>
      <x:c r="K388" s="3"/>
      <x:c r="L388" s="3"/>
      <x:c r="M388" s="3"/>
    </x:row>
    <x:row r="389" ht="42" customHeight="1">
      <x:c r="A389" s="2" t="str">
        <x:v>پرداخت الکترونیک سامان</x:v>
      </x:c>
      <x:c r="B389" s="17" t="str">
        <x:v>سهم ابزار تراکنش‌دار</x:v>
      </x:c>
      <x:c r="C389" s="3" t="str">
        <x:v>کد دستوری</x:v>
      </x:c>
      <x:c r="D389" s="3" t="str">
        <x:v>ماهانه</x:v>
      </x:c>
      <x:c r="E389" s="39" t="n">
        <x:f>IF(NOT(ISNUMBER('ورودی ابزار'!E252)),"n.a.",'ورودی ابزار'!E252)</x:f>
        <x:v>56.67</x:v>
      </x:c>
      <x:c r="F389" s="39" t="n">
        <x:f>IF(NOT(ISNUMBER('ورودی ابزار'!E534)),"n.a.",'ورودی ابزار'!E534)</x:f>
        <x:v>58.82</x:v>
      </x:c>
      <x:c r="G389" s="39" t="n">
        <x:f>IF(OR(I389&lt;&gt;"قابل مقایسه",COUNT(E389:F389)&lt;2),"n.a.",E389-F389)</x:f>
        <x:v>-2.1499999999999986</x:v>
      </x:c>
      <x:c r="H389" s="39" t="n">
        <x:f>IF(COUNT(E389:F389)&lt;2,"n.a.",E389-F389)</x:f>
        <x:v>-2.1499999999999986</x:v>
      </x:c>
      <x:c r="I389" s="3" t="str">
        <x:v>قابل مقایسه</x:v>
      </x:c>
      <x:c r="J389" s="3" t="str">
        <x:v>واحد درصد</x:v>
      </x:c>
      <x:c r="K389" s="3"/>
      <x:c r="L389" s="3"/>
      <x:c r="M389" s="3"/>
    </x:row>
    <x:row r="390" ht="42" customHeight="1">
      <x:c r="A390" s="2" t="str">
        <x:v>پرداخت الکترونیک سامان</x:v>
      </x:c>
      <x:c r="B390" s="17" t="str">
        <x:v>سهم ابزار تراکنش‌دار</x:v>
      </x:c>
      <x:c r="C390" s="3" t="str">
        <x:v>کد دستوری</x:v>
      </x:c>
      <x:c r="D390" s="3" t="str">
        <x:v>سالانه</x:v>
      </x:c>
      <x:c r="E390" s="39" t="n">
        <x:f>IF(NOT(ISNUMBER('ورودی ابزار'!E252)),"n.a.",'ورودی ابزار'!E252)</x:f>
        <x:v>56.67</x:v>
      </x:c>
      <x:c r="F390" s="39" t="n">
        <x:f>IF(NOT(ISNUMBER('ورودی ابزار'!E816)),"n.a.",'ورودی ابزار'!E816)</x:f>
        <x:v>39.39</x:v>
      </x:c>
      <x:c r="G390" s="39" t="str">
        <x:f>IF(OR(I390&lt;&gt;"قابل مقایسه",COUNT(E390:F390)&lt;2),"n.a.",E390-F390)</x:f>
        <x:v>n.a.</x:v>
      </x:c>
      <x:c r="H390" s="39" t="n">
        <x:f>IF(COUNT(E390:F390)&lt;2,"n.a.",E390-F390)</x:f>
        <x:v>17.28</x:v>
      </x:c>
      <x:c r="I390" s="3" t="str">
        <x:v>شکست تعریف</x:v>
      </x:c>
      <x:c r="J390" s="3" t="str">
        <x:v>واحد درصد</x:v>
      </x:c>
      <x:c r="K390" s="3"/>
      <x:c r="L390" s="3"/>
      <x:c r="M390" s="3"/>
    </x:row>
    <x:row r="391" ht="42" customHeight="1">
      <x:c r="A391" s="2" t="str">
        <x:v>پرداخت الکترونیک سامان</x:v>
      </x:c>
      <x:c r="B391" s="17" t="str">
        <x:v>سهم ابزار تراکنش‌دار</x:v>
      </x:c>
      <x:c r="C391" s="3" t="str">
        <x:v>موبایلی</x:v>
      </x:c>
      <x:c r="D391" s="3" t="str">
        <x:v>ماهانه</x:v>
      </x:c>
      <x:c r="E391" s="39" t="n">
        <x:f>IF(NOT(ISNUMBER('ورودی ابزار'!E253)),"n.a.",'ورودی ابزار'!E253)</x:f>
        <x:v>15.58</x:v>
      </x:c>
      <x:c r="F391" s="39" t="n">
        <x:f>IF(NOT(ISNUMBER('ورودی ابزار'!E535)),"n.a.",'ورودی ابزار'!E535)</x:f>
        <x:v>7</x:v>
      </x:c>
      <x:c r="G391" s="39" t="n">
        <x:f>IF(OR(I391&lt;&gt;"قابل مقایسه",COUNT(E391:F391)&lt;2),"n.a.",E391-F391)</x:f>
        <x:v>8.58</x:v>
      </x:c>
      <x:c r="H391" s="39" t="n">
        <x:f>IF(COUNT(E391:F391)&lt;2,"n.a.",E391-F391)</x:f>
        <x:v>8.58</x:v>
      </x:c>
      <x:c r="I391" s="3" t="str">
        <x:v>قابل مقایسه</x:v>
      </x:c>
      <x:c r="J391" s="3" t="str">
        <x:v>واحد درصد</x:v>
      </x:c>
      <x:c r="K391" s="3"/>
      <x:c r="L391" s="3"/>
      <x:c r="M391" s="3"/>
    </x:row>
    <x:row r="392" ht="42" customHeight="1">
      <x:c r="A392" s="2" t="str">
        <x:v>پرداخت الکترونیک سامان</x:v>
      </x:c>
      <x:c r="B392" s="17" t="str">
        <x:v>سهم ابزار تراکنش‌دار</x:v>
      </x:c>
      <x:c r="C392" s="3" t="str">
        <x:v>موبایلی</x:v>
      </x:c>
      <x:c r="D392" s="3" t="str">
        <x:v>سالانه</x:v>
      </x:c>
      <x:c r="E392" s="39" t="n">
        <x:f>IF(NOT(ISNUMBER('ورودی ابزار'!E253)),"n.a.",'ورودی ابزار'!E253)</x:f>
        <x:v>15.58</x:v>
      </x:c>
      <x:c r="F392" s="39" t="n">
        <x:f>IF(NOT(ISNUMBER('ورودی ابزار'!E817)),"n.a.",'ورودی ابزار'!E817)</x:f>
        <x:v>28.57</x:v>
      </x:c>
      <x:c r="G392" s="39" t="str">
        <x:f>IF(OR(I392&lt;&gt;"قابل مقایسه",COUNT(E392:F392)&lt;2),"n.a.",E392-F392)</x:f>
        <x:v>n.a.</x:v>
      </x:c>
      <x:c r="H392" s="39" t="n">
        <x:f>IF(COUNT(E392:F392)&lt;2,"n.a.",E392-F392)</x:f>
        <x:v>-12.99</x:v>
      </x:c>
      <x:c r="I392" s="3" t="str">
        <x:v>شکست تعریف</x:v>
      </x:c>
      <x:c r="J392" s="3" t="str">
        <x:v>واحد درصد</x:v>
      </x:c>
      <x:c r="K392" s="3"/>
      <x:c r="L392" s="3"/>
      <x:c r="M392" s="3"/>
    </x:row>
    <x:row r="393" ht="42" customHeight="1">
      <x:c r="A393" s="2" t="str">
        <x:v>پرداخت الکترونیک سپهر</x:v>
      </x:c>
      <x:c r="B393" s="17" t="str">
        <x:v>سهم ابزار تراکنش‌دار</x:v>
      </x:c>
      <x:c r="C393" s="3" t="str">
        <x:v>کارت‌خوان</x:v>
      </x:c>
      <x:c r="D393" s="3" t="str">
        <x:v>ماهانه</x:v>
      </x:c>
      <x:c r="E393" s="39" t="n">
        <x:f>IF(NOT(ISNUMBER('ورودی ابزار'!E254)),"n.a.",'ورودی ابزار'!E254)</x:f>
        <x:v>6.36</x:v>
      </x:c>
      <x:c r="F393" s="39" t="n">
        <x:f>IF(NOT(ISNUMBER('ورودی ابزار'!E536)),"n.a.",'ورودی ابزار'!E536)</x:f>
        <x:v>6.31</x:v>
      </x:c>
      <x:c r="G393" s="39" t="n">
        <x:f>IF(OR(I393&lt;&gt;"قابل مقایسه",COUNT(E393:F393)&lt;2),"n.a.",E393-F393)</x:f>
        <x:v>0.05000000000000071</x:v>
      </x:c>
      <x:c r="H393" s="39" t="n">
        <x:f>IF(COUNT(E393:F393)&lt;2,"n.a.",E393-F393)</x:f>
        <x:v>0.05000000000000071</x:v>
      </x:c>
      <x:c r="I393" s="3" t="str">
        <x:v>قابل مقایسه</x:v>
      </x:c>
      <x:c r="J393" s="3" t="str">
        <x:v>واحد درصد</x:v>
      </x:c>
      <x:c r="K393" s="3"/>
      <x:c r="L393" s="3"/>
      <x:c r="M393" s="3"/>
    </x:row>
    <x:row r="394" ht="42" customHeight="1">
      <x:c r="A394" s="2" t="str">
        <x:v>پرداخت الکترونیک سپهر</x:v>
      </x:c>
      <x:c r="B394" s="17" t="str">
        <x:v>سهم ابزار تراکنش‌دار</x:v>
      </x:c>
      <x:c r="C394" s="3" t="str">
        <x:v>کارت‌خوان</x:v>
      </x:c>
      <x:c r="D394" s="3" t="str">
        <x:v>سالانه</x:v>
      </x:c>
      <x:c r="E394" s="39" t="n">
        <x:f>IF(NOT(ISNUMBER('ورودی ابزار'!E254)),"n.a.",'ورودی ابزار'!E254)</x:f>
        <x:v>6.36</x:v>
      </x:c>
      <x:c r="F394" s="39" t="n">
        <x:f>IF(NOT(ISNUMBER('ورودی ابزار'!E818)),"n.a.",'ورودی ابزار'!E818)</x:f>
        <x:v>6.45</x:v>
      </x:c>
      <x:c r="G394" s="39" t="str">
        <x:f>IF(OR(I394&lt;&gt;"قابل مقایسه",COUNT(E394:F394)&lt;2),"n.a.",E394-F394)</x:f>
        <x:v>n.a.</x:v>
      </x:c>
      <x:c r="H394" s="39" t="n">
        <x:f>IF(COUNT(E394:F394)&lt;2,"n.a.",E394-F394)</x:f>
        <x:v>-0.08999999999999986</x:v>
      </x:c>
      <x:c r="I394" s="3" t="str">
        <x:v>شکست تعریف</x:v>
      </x:c>
      <x:c r="J394" s="3" t="str">
        <x:v>واحد درصد</x:v>
      </x:c>
      <x:c r="K394" s="3"/>
      <x:c r="L394" s="3"/>
      <x:c r="M394" s="3"/>
    </x:row>
    <x:row r="395" ht="42" customHeight="1">
      <x:c r="A395" s="2" t="str">
        <x:v>پرداخت الکترونیک سپهر</x:v>
      </x:c>
      <x:c r="B395" s="17" t="str">
        <x:v>سهم ابزار تراکنش‌دار</x:v>
      </x:c>
      <x:c r="C395" s="3" t="str">
        <x:v>اینترنتی</x:v>
      </x:c>
      <x:c r="D395" s="3" t="str">
        <x:v>ماهانه</x:v>
      </x:c>
      <x:c r="E395" s="39" t="n">
        <x:f>IF(NOT(ISNUMBER('ورودی ابزار'!E255)),"n.a.",'ورودی ابزار'!E255)</x:f>
        <x:v>8.63</x:v>
      </x:c>
      <x:c r="F395" s="39" t="n">
        <x:f>IF(NOT(ISNUMBER('ورودی ابزار'!E537)),"n.a.",'ورودی ابزار'!E537)</x:f>
        <x:v>7.31</x:v>
      </x:c>
      <x:c r="G395" s="39" t="n">
        <x:f>IF(OR(I395&lt;&gt;"قابل مقایسه",COUNT(E395:F395)&lt;2),"n.a.",E395-F395)</x:f>
        <x:v>1.3200000000000012</x:v>
      </x:c>
      <x:c r="H395" s="39" t="n">
        <x:f>IF(COUNT(E395:F395)&lt;2,"n.a.",E395-F395)</x:f>
        <x:v>1.3200000000000012</x:v>
      </x:c>
      <x:c r="I395" s="3" t="str">
        <x:v>قابل مقایسه</x:v>
      </x:c>
      <x:c r="J395" s="3" t="str">
        <x:v>واحد درصد</x:v>
      </x:c>
      <x:c r="K395" s="3"/>
      <x:c r="L395" s="3"/>
      <x:c r="M395" s="3"/>
    </x:row>
    <x:row r="396" ht="42" customHeight="1">
      <x:c r="A396" s="2" t="str">
        <x:v>پرداخت الکترونیک سپهر</x:v>
      </x:c>
      <x:c r="B396" s="17" t="str">
        <x:v>سهم ابزار تراکنش‌دار</x:v>
      </x:c>
      <x:c r="C396" s="3" t="str">
        <x:v>اینترنتی</x:v>
      </x:c>
      <x:c r="D396" s="3" t="str">
        <x:v>سالانه</x:v>
      </x:c>
      <x:c r="E396" s="39" t="n">
        <x:f>IF(NOT(ISNUMBER('ورودی ابزار'!E255)),"n.a.",'ورودی ابزار'!E255)</x:f>
        <x:v>8.63</x:v>
      </x:c>
      <x:c r="F396" s="39" t="n">
        <x:f>IF(NOT(ISNUMBER('ورودی ابزار'!E819)),"n.a.",'ورودی ابزار'!E819)</x:f>
        <x:v>20.45</x:v>
      </x:c>
      <x:c r="G396" s="39" t="str">
        <x:f>IF(OR(I396&lt;&gt;"قابل مقایسه",COUNT(E396:F396)&lt;2),"n.a.",E396-F396)</x:f>
        <x:v>n.a.</x:v>
      </x:c>
      <x:c r="H396" s="39" t="n">
        <x:f>IF(COUNT(E396:F396)&lt;2,"n.a.",E396-F396)</x:f>
        <x:v>-11.819999999999999</x:v>
      </x:c>
      <x:c r="I396" s="3" t="str">
        <x:v>شکست تعریف</x:v>
      </x:c>
      <x:c r="J396" s="3" t="str">
        <x:v>واحد درصد</x:v>
      </x:c>
      <x:c r="K396" s="3"/>
      <x:c r="L396" s="3"/>
      <x:c r="M396" s="3"/>
    </x:row>
    <x:row r="397" ht="42" customHeight="1">
      <x:c r="A397" s="2" t="str">
        <x:v>پرداخت الکترونیک سپهر</x:v>
      </x:c>
      <x:c r="B397" s="17" t="str">
        <x:v>سهم ابزار تراکنش‌دار</x:v>
      </x:c>
      <x:c r="C397" s="3" t="str">
        <x:v>کد دستوری</x:v>
      </x:c>
      <x:c r="D397" s="3" t="str">
        <x:v>ماهانه</x:v>
      </x:c>
      <x:c r="E397" s="39" t="n">
        <x:f>IF(NOT(ISNUMBER('ورودی ابزار'!E256)),"n.a.",'ورودی ابزار'!E256)</x:f>
        <x:v>0</x:v>
      </x:c>
      <x:c r="F397" s="39" t="n">
        <x:f>IF(NOT(ISNUMBER('ورودی ابزار'!E538)),"n.a.",'ورودی ابزار'!E538)</x:f>
        <x:v>0</x:v>
      </x:c>
      <x:c r="G397" s="39" t="n">
        <x:f>IF(OR(I397&lt;&gt;"قابل مقایسه",COUNT(E397:F397)&lt;2),"n.a.",E397-F397)</x:f>
        <x:v>0</x:v>
      </x:c>
      <x:c r="H397" s="39" t="n">
        <x:f>IF(COUNT(E397:F397)&lt;2,"n.a.",E397-F397)</x:f>
        <x:v>0</x:v>
      </x:c>
      <x:c r="I397" s="3" t="str">
        <x:v>قابل مقایسه</x:v>
      </x:c>
      <x:c r="J397" s="3" t="str">
        <x:v>واحد درصد</x:v>
      </x:c>
      <x:c r="K397" s="3"/>
      <x:c r="L397" s="3"/>
      <x:c r="M397" s="3"/>
    </x:row>
    <x:row r="398" ht="42" customHeight="1">
      <x:c r="A398" s="2" t="str">
        <x:v>پرداخت الکترونیک سپهر</x:v>
      </x:c>
      <x:c r="B398" s="17" t="str">
        <x:v>سهم ابزار تراکنش‌دار</x:v>
      </x:c>
      <x:c r="C398" s="3" t="str">
        <x:v>کد دستوری</x:v>
      </x:c>
      <x:c r="D398" s="3" t="str">
        <x:v>سالانه</x:v>
      </x:c>
      <x:c r="E398" s="39" t="n">
        <x:f>IF(NOT(ISNUMBER('ورودی ابزار'!E256)),"n.a.",'ورودی ابزار'!E256)</x:f>
        <x:v>0</x:v>
      </x:c>
      <x:c r="F398" s="39" t="n">
        <x:f>IF(NOT(ISNUMBER('ورودی ابزار'!E820)),"n.a.",'ورودی ابزار'!E820)</x:f>
        <x:v>0</x:v>
      </x:c>
      <x:c r="G398" s="39" t="str">
        <x:f>IF(OR(I398&lt;&gt;"قابل مقایسه",COUNT(E398:F398)&lt;2),"n.a.",E398-F398)</x:f>
        <x:v>n.a.</x:v>
      </x:c>
      <x:c r="H398" s="39" t="n">
        <x:f>IF(COUNT(E398:F398)&lt;2,"n.a.",E398-F398)</x:f>
        <x:v>0</x:v>
      </x:c>
      <x:c r="I398" s="3" t="str">
        <x:v>شکست تعریف</x:v>
      </x:c>
      <x:c r="J398" s="3" t="str">
        <x:v>واحد درصد</x:v>
      </x:c>
      <x:c r="K398" s="3"/>
      <x:c r="L398" s="3"/>
      <x:c r="M398" s="3"/>
    </x:row>
    <x:row r="399" ht="42" customHeight="1">
      <x:c r="A399" s="2" t="str">
        <x:v>پرداخت الکترونیک سپهر</x:v>
      </x:c>
      <x:c r="B399" s="17" t="str">
        <x:v>سهم ابزار تراکنش‌دار</x:v>
      </x:c>
      <x:c r="C399" s="3" t="str">
        <x:v>موبایلی</x:v>
      </x:c>
      <x:c r="D399" s="3" t="str">
        <x:v>ماهانه</x:v>
      </x:c>
      <x:c r="E399" s="39" t="n">
        <x:f>IF(NOT(ISNUMBER('ورودی ابزار'!E257)),"n.a.",'ورودی ابزار'!E257)</x:f>
        <x:v>24.24</x:v>
      </x:c>
      <x:c r="F399" s="39" t="n">
        <x:f>IF(NOT(ISNUMBER('ورودی ابزار'!E539)),"n.a.",'ورودی ابزار'!E539)</x:f>
        <x:v>27</x:v>
      </x:c>
      <x:c r="G399" s="39" t="n">
        <x:f>IF(OR(I399&lt;&gt;"قابل مقایسه",COUNT(E399:F399)&lt;2),"n.a.",E399-F399)</x:f>
        <x:v>-2.7600000000000016</x:v>
      </x:c>
      <x:c r="H399" s="39" t="n">
        <x:f>IF(COUNT(E399:F399)&lt;2,"n.a.",E399-F399)</x:f>
        <x:v>-2.7600000000000016</x:v>
      </x:c>
      <x:c r="I399" s="3" t="str">
        <x:v>قابل مقایسه</x:v>
      </x:c>
      <x:c r="J399" s="3" t="str">
        <x:v>واحد درصد</x:v>
      </x:c>
      <x:c r="K399" s="3"/>
      <x:c r="L399" s="3"/>
      <x:c r="M399" s="3"/>
    </x:row>
    <x:row r="400" ht="42" customHeight="1">
      <x:c r="A400" s="2" t="str">
        <x:v>پرداخت الکترونیک سپهر</x:v>
      </x:c>
      <x:c r="B400" s="17" t="str">
        <x:v>سهم ابزار تراکنش‌دار</x:v>
      </x:c>
      <x:c r="C400" s="3" t="str">
        <x:v>موبایلی</x:v>
      </x:c>
      <x:c r="D400" s="3" t="str">
        <x:v>سالانه</x:v>
      </x:c>
      <x:c r="E400" s="39" t="n">
        <x:f>IF(NOT(ISNUMBER('ورودی ابزار'!E257)),"n.a.",'ورودی ابزار'!E257)</x:f>
        <x:v>24.24</x:v>
      </x:c>
      <x:c r="F400" s="39" t="n">
        <x:f>IF(NOT(ISNUMBER('ورودی ابزار'!E821)),"n.a.",'ورودی ابزار'!E821)</x:f>
        <x:v>0</x:v>
      </x:c>
      <x:c r="G400" s="39" t="str">
        <x:f>IF(OR(I400&lt;&gt;"قابل مقایسه",COUNT(E400:F400)&lt;2),"n.a.",E400-F400)</x:f>
        <x:v>n.a.</x:v>
      </x:c>
      <x:c r="H400" s="39" t="n">
        <x:f>IF(COUNT(E400:F400)&lt;2,"n.a.",E400-F400)</x:f>
        <x:v>24.24</x:v>
      </x:c>
      <x:c r="I400" s="3" t="str">
        <x:v>شکست تعریف</x:v>
      </x:c>
      <x:c r="J400" s="3" t="str">
        <x:v>واحد درصد</x:v>
      </x:c>
      <x:c r="K400" s="3"/>
      <x:c r="L400" s="3"/>
      <x:c r="M400" s="3"/>
    </x:row>
    <x:row r="401" ht="42" customHeight="1">
      <x:c r="A401" s="2" t="str">
        <x:v>پرداخت نوین آرین</x:v>
      </x:c>
      <x:c r="B401" s="17" t="str">
        <x:v>سهم ابزار تراکنش‌دار</x:v>
      </x:c>
      <x:c r="C401" s="3" t="str">
        <x:v>کارت‌خوان</x:v>
      </x:c>
      <x:c r="D401" s="3" t="str">
        <x:v>ماهانه</x:v>
      </x:c>
      <x:c r="E401" s="39" t="n">
        <x:f>IF(NOT(ISNUMBER('ورودی ابزار'!E258)),"n.a.",'ورودی ابزار'!E258)</x:f>
        <x:v>17.17</x:v>
      </x:c>
      <x:c r="F401" s="39" t="n">
        <x:f>IF(NOT(ISNUMBER('ورودی ابزار'!E540)),"n.a.",'ورودی ابزار'!E540)</x:f>
        <x:v>16.98</x:v>
      </x:c>
      <x:c r="G401" s="39" t="n">
        <x:f>IF(OR(I401&lt;&gt;"قابل مقایسه",COUNT(E401:F401)&lt;2),"n.a.",E401-F401)</x:f>
        <x:v>0.19000000000000128</x:v>
      </x:c>
      <x:c r="H401" s="39" t="n">
        <x:f>IF(COUNT(E401:F401)&lt;2,"n.a.",E401-F401)</x:f>
        <x:v>0.19000000000000128</x:v>
      </x:c>
      <x:c r="I401" s="3" t="str">
        <x:v>قابل مقایسه</x:v>
      </x:c>
      <x:c r="J401" s="3" t="str">
        <x:v>واحد درصد</x:v>
      </x:c>
      <x:c r="K401" s="3"/>
      <x:c r="L401" s="3"/>
      <x:c r="M401" s="3"/>
    </x:row>
    <x:row r="402" ht="42" customHeight="1">
      <x:c r="A402" s="2" t="str">
        <x:v>پرداخت نوین آرین</x:v>
      </x:c>
      <x:c r="B402" s="17" t="str">
        <x:v>سهم ابزار تراکنش‌دار</x:v>
      </x:c>
      <x:c r="C402" s="3" t="str">
        <x:v>کارت‌خوان</x:v>
      </x:c>
      <x:c r="D402" s="3" t="str">
        <x:v>سالانه</x:v>
      </x:c>
      <x:c r="E402" s="39" t="n">
        <x:f>IF(NOT(ISNUMBER('ورودی ابزار'!E258)),"n.a.",'ورودی ابزار'!E258)</x:f>
        <x:v>17.17</x:v>
      </x:c>
      <x:c r="F402" s="39" t="n">
        <x:f>IF(NOT(ISNUMBER('ورودی ابزار'!E822)),"n.a.",'ورودی ابزار'!E822)</x:f>
        <x:v>15.09</x:v>
      </x:c>
      <x:c r="G402" s="39" t="str">
        <x:f>IF(OR(I402&lt;&gt;"قابل مقایسه",COUNT(E402:F402)&lt;2),"n.a.",E402-F402)</x:f>
        <x:v>n.a.</x:v>
      </x:c>
      <x:c r="H402" s="39" t="n">
        <x:f>IF(COUNT(E402:F402)&lt;2,"n.a.",E402-F402)</x:f>
        <x:v>2.080000000000002</x:v>
      </x:c>
      <x:c r="I402" s="3" t="str">
        <x:v>شکست تعریف</x:v>
      </x:c>
      <x:c r="J402" s="3" t="str">
        <x:v>واحد درصد</x:v>
      </x:c>
      <x:c r="K402" s="3"/>
      <x:c r="L402" s="3"/>
      <x:c r="M402" s="3"/>
    </x:row>
    <x:row r="403" ht="42" customHeight="1">
      <x:c r="A403" s="2" t="str">
        <x:v>پرداخت نوین آرین</x:v>
      </x:c>
      <x:c r="B403" s="17" t="str">
        <x:v>سهم ابزار تراکنش‌دار</x:v>
      </x:c>
      <x:c r="C403" s="3" t="str">
        <x:v>اینترنتی</x:v>
      </x:c>
      <x:c r="D403" s="3" t="str">
        <x:v>ماهانه</x:v>
      </x:c>
      <x:c r="E403" s="39" t="n">
        <x:f>IF(NOT(ISNUMBER('ورودی ابزار'!E259)),"n.a.",'ورودی ابزار'!E259)</x:f>
        <x:v>0.44</x:v>
      </x:c>
      <x:c r="F403" s="39" t="n">
        <x:f>IF(NOT(ISNUMBER('ورودی ابزار'!E541)),"n.a.",'ورودی ابزار'!E541)</x:f>
        <x:v>0.43</x:v>
      </x:c>
      <x:c r="G403" s="39" t="n">
        <x:f>IF(OR(I403&lt;&gt;"قابل مقایسه",COUNT(E403:F403)&lt;2),"n.a.",E403-F403)</x:f>
        <x:v>0.010000000000000009</x:v>
      </x:c>
      <x:c r="H403" s="39" t="n">
        <x:f>IF(COUNT(E403:F403)&lt;2,"n.a.",E403-F403)</x:f>
        <x:v>0.010000000000000009</x:v>
      </x:c>
      <x:c r="I403" s="3" t="str">
        <x:v>قابل مقایسه</x:v>
      </x:c>
      <x:c r="J403" s="3" t="str">
        <x:v>واحد درصد</x:v>
      </x:c>
      <x:c r="K403" s="3"/>
      <x:c r="L403" s="3"/>
      <x:c r="M403" s="3"/>
    </x:row>
    <x:row r="404" ht="42" customHeight="1">
      <x:c r="A404" s="2" t="str">
        <x:v>پرداخت نوین آرین</x:v>
      </x:c>
      <x:c r="B404" s="17" t="str">
        <x:v>سهم ابزار تراکنش‌دار</x:v>
      </x:c>
      <x:c r="C404" s="3" t="str">
        <x:v>اینترنتی</x:v>
      </x:c>
      <x:c r="D404" s="3" t="str">
        <x:v>سالانه</x:v>
      </x:c>
      <x:c r="E404" s="39" t="n">
        <x:f>IF(NOT(ISNUMBER('ورودی ابزار'!E259)),"n.a.",'ورودی ابزار'!E259)</x:f>
        <x:v>0.44</x:v>
      </x:c>
      <x:c r="F404" s="39" t="n">
        <x:f>IF(NOT(ISNUMBER('ورودی ابزار'!E823)),"n.a.",'ورودی ابزار'!E823)</x:f>
        <x:v>0.36</x:v>
      </x:c>
      <x:c r="G404" s="39" t="str">
        <x:f>IF(OR(I404&lt;&gt;"قابل مقایسه",COUNT(E404:F404)&lt;2),"n.a.",E404-F404)</x:f>
        <x:v>n.a.</x:v>
      </x:c>
      <x:c r="H404" s="39" t="n">
        <x:f>IF(COUNT(E404:F404)&lt;2,"n.a.",E404-F404)</x:f>
        <x:v>0.08000000000000002</x:v>
      </x:c>
      <x:c r="I404" s="3" t="str">
        <x:v>شکست تعریف</x:v>
      </x:c>
      <x:c r="J404" s="3" t="str">
        <x:v>واحد درصد</x:v>
      </x:c>
      <x:c r="K404" s="3"/>
      <x:c r="L404" s="3"/>
      <x:c r="M404" s="3"/>
    </x:row>
    <x:row r="405" ht="42" customHeight="1">
      <x:c r="A405" s="2" t="str">
        <x:v>پرداخت نوین آرین</x:v>
      </x:c>
      <x:c r="B405" s="17" t="str">
        <x:v>سهم ابزار تراکنش‌دار</x:v>
      </x:c>
      <x:c r="C405" s="3" t="str">
        <x:v>کد دستوری</x:v>
      </x:c>
      <x:c r="D405" s="3" t="str">
        <x:v>ماهانه</x:v>
      </x:c>
      <x:c r="E405" s="39" t="n">
        <x:f>IF(NOT(ISNUMBER('ورودی ابزار'!E260)),"n.a.",'ورودی ابزار'!E260)</x:f>
        <x:v>0</x:v>
      </x:c>
      <x:c r="F405" s="39" t="n">
        <x:f>IF(NOT(ISNUMBER('ورودی ابزار'!E542)),"n.a.",'ورودی ابزار'!E542)</x:f>
        <x:v>0</x:v>
      </x:c>
      <x:c r="G405" s="39" t="n">
        <x:f>IF(OR(I405&lt;&gt;"قابل مقایسه",COUNT(E405:F405)&lt;2),"n.a.",E405-F405)</x:f>
        <x:v>0</x:v>
      </x:c>
      <x:c r="H405" s="39" t="n">
        <x:f>IF(COUNT(E405:F405)&lt;2,"n.a.",E405-F405)</x:f>
        <x:v>0</x:v>
      </x:c>
      <x:c r="I405" s="3" t="str">
        <x:v>قابل مقایسه</x:v>
      </x:c>
      <x:c r="J405" s="3" t="str">
        <x:v>واحد درصد</x:v>
      </x:c>
      <x:c r="K405" s="3"/>
      <x:c r="L405" s="3"/>
      <x:c r="M405" s="3"/>
    </x:row>
    <x:row r="406" ht="42" customHeight="1">
      <x:c r="A406" s="2" t="str">
        <x:v>پرداخت نوین آرین</x:v>
      </x:c>
      <x:c r="B406" s="17" t="str">
        <x:v>سهم ابزار تراکنش‌دار</x:v>
      </x:c>
      <x:c r="C406" s="3" t="str">
        <x:v>کد دستوری</x:v>
      </x:c>
      <x:c r="D406" s="3" t="str">
        <x:v>سالانه</x:v>
      </x:c>
      <x:c r="E406" s="39" t="n">
        <x:f>IF(NOT(ISNUMBER('ورودی ابزار'!E260)),"n.a.",'ورودی ابزار'!E260)</x:f>
        <x:v>0</x:v>
      </x:c>
      <x:c r="F406" s="39" t="n">
        <x:f>IF(NOT(ISNUMBER('ورودی ابزار'!E824)),"n.a.",'ورودی ابزار'!E824)</x:f>
        <x:v>0</x:v>
      </x:c>
      <x:c r="G406" s="39" t="str">
        <x:f>IF(OR(I406&lt;&gt;"قابل مقایسه",COUNT(E406:F406)&lt;2),"n.a.",E406-F406)</x:f>
        <x:v>n.a.</x:v>
      </x:c>
      <x:c r="H406" s="39" t="n">
        <x:f>IF(COUNT(E406:F406)&lt;2,"n.a.",E406-F406)</x:f>
        <x:v>0</x:v>
      </x:c>
      <x:c r="I406" s="3" t="str">
        <x:v>شکست تعریف</x:v>
      </x:c>
      <x:c r="J406" s="3" t="str">
        <x:v>واحد درصد</x:v>
      </x:c>
      <x:c r="K406" s="3"/>
      <x:c r="L406" s="3"/>
      <x:c r="M406" s="3"/>
    </x:row>
    <x:row r="407" ht="42" customHeight="1">
      <x:c r="A407" s="2" t="str">
        <x:v>پرداخت نوین آرین</x:v>
      </x:c>
      <x:c r="B407" s="17" t="str">
        <x:v>سهم ابزار تراکنش‌دار</x:v>
      </x:c>
      <x:c r="C407" s="3" t="str">
        <x:v>موبایلی</x:v>
      </x:c>
      <x:c r="D407" s="3" t="str">
        <x:v>ماهانه</x:v>
      </x:c>
      <x:c r="E407" s="39" t="n">
        <x:f>IF(NOT(ISNUMBER('ورودی ابزار'!E261)),"n.a.",'ورودی ابزار'!E261)</x:f>
        <x:v>0</x:v>
      </x:c>
      <x:c r="F407" s="39" t="n">
        <x:f>IF(NOT(ISNUMBER('ورودی ابزار'!E543)),"n.a.",'ورودی ابزار'!E543)</x:f>
        <x:v>0</x:v>
      </x:c>
      <x:c r="G407" s="39" t="n">
        <x:f>IF(OR(I407&lt;&gt;"قابل مقایسه",COUNT(E407:F407)&lt;2),"n.a.",E407-F407)</x:f>
        <x:v>0</x:v>
      </x:c>
      <x:c r="H407" s="39" t="n">
        <x:f>IF(COUNT(E407:F407)&lt;2,"n.a.",E407-F407)</x:f>
        <x:v>0</x:v>
      </x:c>
      <x:c r="I407" s="3" t="str">
        <x:v>قابل مقایسه</x:v>
      </x:c>
      <x:c r="J407" s="3" t="str">
        <x:v>واحد درصد</x:v>
      </x:c>
      <x:c r="K407" s="3"/>
      <x:c r="L407" s="3"/>
      <x:c r="M407" s="3"/>
    </x:row>
    <x:row r="408" ht="42" customHeight="1">
      <x:c r="A408" s="2" t="str">
        <x:v>پرداخت نوین آرین</x:v>
      </x:c>
      <x:c r="B408" s="17" t="str">
        <x:v>سهم ابزار تراکنش‌دار</x:v>
      </x:c>
      <x:c r="C408" s="3" t="str">
        <x:v>موبایلی</x:v>
      </x:c>
      <x:c r="D408" s="3" t="str">
        <x:v>سالانه</x:v>
      </x:c>
      <x:c r="E408" s="39" t="n">
        <x:f>IF(NOT(ISNUMBER('ورودی ابزار'!E261)),"n.a.",'ورودی ابزار'!E261)</x:f>
        <x:v>0</x:v>
      </x:c>
      <x:c r="F408" s="39" t="n">
        <x:f>IF(NOT(ISNUMBER('ورودی ابزار'!E825)),"n.a.",'ورودی ابزار'!E825)</x:f>
        <x:v>0</x:v>
      </x:c>
      <x:c r="G408" s="39" t="str">
        <x:f>IF(OR(I408&lt;&gt;"قابل مقایسه",COUNT(E408:F408)&lt;2),"n.a.",E408-F408)</x:f>
        <x:v>n.a.</x:v>
      </x:c>
      <x:c r="H408" s="39" t="n">
        <x:f>IF(COUNT(E408:F408)&lt;2,"n.a.",E408-F408)</x:f>
        <x:v>0</x:v>
      </x:c>
      <x:c r="I408" s="3" t="str">
        <x:v>شکست تعریف</x:v>
      </x:c>
      <x:c r="J408" s="3" t="str">
        <x:v>واحد درصد</x:v>
      </x:c>
      <x:c r="K408" s="3"/>
      <x:c r="L408" s="3"/>
      <x:c r="M408" s="3"/>
    </x:row>
    <x:row r="409" ht="42" customHeight="1">
      <x:c r="A409" s="2" t="str">
        <x:v>تجارت الکترونیک پارسیان</x:v>
      </x:c>
      <x:c r="B409" s="17" t="str">
        <x:v>سهم ابزار تراکنش‌دار</x:v>
      </x:c>
      <x:c r="C409" s="3" t="str">
        <x:v>کارت‌خوان</x:v>
      </x:c>
      <x:c r="D409" s="3" t="str">
        <x:v>ماهانه</x:v>
      </x:c>
      <x:c r="E409" s="39" t="n">
        <x:f>IF(NOT(ISNUMBER('ورودی ابزار'!E262)),"n.a.",'ورودی ابزار'!E262)</x:f>
        <x:v>9.05</x:v>
      </x:c>
      <x:c r="F409" s="39" t="n">
        <x:f>IF(NOT(ISNUMBER('ورودی ابزار'!E544)),"n.a.",'ورودی ابزار'!E544)</x:f>
        <x:v>9.03</x:v>
      </x:c>
      <x:c r="G409" s="39" t="n">
        <x:f>IF(OR(I409&lt;&gt;"قابل مقایسه",COUNT(E409:F409)&lt;2),"n.a.",E409-F409)</x:f>
        <x:v>0.02000000000000135</x:v>
      </x:c>
      <x:c r="H409" s="39" t="n">
        <x:f>IF(COUNT(E409:F409)&lt;2,"n.a.",E409-F409)</x:f>
        <x:v>0.02000000000000135</x:v>
      </x:c>
      <x:c r="I409" s="3" t="str">
        <x:v>قابل مقایسه</x:v>
      </x:c>
      <x:c r="J409" s="3" t="str">
        <x:v>واحد درصد</x:v>
      </x:c>
      <x:c r="K409" s="3"/>
      <x:c r="L409" s="3"/>
      <x:c r="M409" s="3"/>
    </x:row>
    <x:row r="410" ht="42" customHeight="1">
      <x:c r="A410" s="2" t="str">
        <x:v>تجارت الکترونیک پارسیان</x:v>
      </x:c>
      <x:c r="B410" s="17" t="str">
        <x:v>سهم ابزار تراکنش‌دار</x:v>
      </x:c>
      <x:c r="C410" s="3" t="str">
        <x:v>کارت‌خوان</x:v>
      </x:c>
      <x:c r="D410" s="3" t="str">
        <x:v>سالانه</x:v>
      </x:c>
      <x:c r="E410" s="39" t="n">
        <x:f>IF(NOT(ISNUMBER('ورودی ابزار'!E262)),"n.a.",'ورودی ابزار'!E262)</x:f>
        <x:v>9.05</x:v>
      </x:c>
      <x:c r="F410" s="39" t="n">
        <x:f>IF(NOT(ISNUMBER('ورودی ابزار'!E826)),"n.a.",'ورودی ابزار'!E826)</x:f>
        <x:v>9.44</x:v>
      </x:c>
      <x:c r="G410" s="39" t="str">
        <x:f>IF(OR(I410&lt;&gt;"قابل مقایسه",COUNT(E410:F410)&lt;2),"n.a.",E410-F410)</x:f>
        <x:v>n.a.</x:v>
      </x:c>
      <x:c r="H410" s="39" t="n">
        <x:f>IF(COUNT(E410:F410)&lt;2,"n.a.",E410-F410)</x:f>
        <x:v>-0.3899999999999988</x:v>
      </x:c>
      <x:c r="I410" s="3" t="str">
        <x:v>شکست تعریف</x:v>
      </x:c>
      <x:c r="J410" s="3" t="str">
        <x:v>واحد درصد</x:v>
      </x:c>
      <x:c r="K410" s="3"/>
      <x:c r="L410" s="3"/>
      <x:c r="M410" s="3"/>
    </x:row>
    <x:row r="411" ht="42" customHeight="1">
      <x:c r="A411" s="2" t="str">
        <x:v>تجارت الکترونیک پارسیان</x:v>
      </x:c>
      <x:c r="B411" s="17" t="str">
        <x:v>سهم ابزار تراکنش‌دار</x:v>
      </x:c>
      <x:c r="C411" s="3" t="str">
        <x:v>اینترنتی</x:v>
      </x:c>
      <x:c r="D411" s="3" t="str">
        <x:v>ماهانه</x:v>
      </x:c>
      <x:c r="E411" s="39" t="n">
        <x:f>IF(NOT(ISNUMBER('ورودی ابزار'!E263)),"n.a.",'ورودی ابزار'!E263)</x:f>
        <x:v>2.8</x:v>
      </x:c>
      <x:c r="F411" s="39" t="n">
        <x:f>IF(NOT(ISNUMBER('ورودی ابزار'!E545)),"n.a.",'ورودی ابزار'!E545)</x:f>
        <x:v>2.69</x:v>
      </x:c>
      <x:c r="G411" s="39" t="n">
        <x:f>IF(OR(I411&lt;&gt;"قابل مقایسه",COUNT(E411:F411)&lt;2),"n.a.",E411-F411)</x:f>
        <x:v>0.10999999999999988</x:v>
      </x:c>
      <x:c r="H411" s="39" t="n">
        <x:f>IF(COUNT(E411:F411)&lt;2,"n.a.",E411-F411)</x:f>
        <x:v>0.10999999999999988</x:v>
      </x:c>
      <x:c r="I411" s="3" t="str">
        <x:v>قابل مقایسه</x:v>
      </x:c>
      <x:c r="J411" s="3" t="str">
        <x:v>واحد درصد</x:v>
      </x:c>
      <x:c r="K411" s="3"/>
      <x:c r="L411" s="3"/>
      <x:c r="M411" s="3"/>
    </x:row>
    <x:row r="412" ht="42" customHeight="1">
      <x:c r="A412" s="2" t="str">
        <x:v>تجارت الکترونیک پارسیان</x:v>
      </x:c>
      <x:c r="B412" s="17" t="str">
        <x:v>سهم ابزار تراکنش‌دار</x:v>
      </x:c>
      <x:c r="C412" s="3" t="str">
        <x:v>اینترنتی</x:v>
      </x:c>
      <x:c r="D412" s="3" t="str">
        <x:v>سالانه</x:v>
      </x:c>
      <x:c r="E412" s="39" t="n">
        <x:f>IF(NOT(ISNUMBER('ورودی ابزار'!E263)),"n.a.",'ورودی ابزار'!E263)</x:f>
        <x:v>2.8</x:v>
      </x:c>
      <x:c r="F412" s="39" t="n">
        <x:f>IF(NOT(ISNUMBER('ورودی ابزار'!E827)),"n.a.",'ورودی ابزار'!E827)</x:f>
        <x:v>2.63</x:v>
      </x:c>
      <x:c r="G412" s="39" t="str">
        <x:f>IF(OR(I412&lt;&gt;"قابل مقایسه",COUNT(E412:F412)&lt;2),"n.a.",E412-F412)</x:f>
        <x:v>n.a.</x:v>
      </x:c>
      <x:c r="H412" s="39" t="n">
        <x:f>IF(COUNT(E412:F412)&lt;2,"n.a.",E412-F412)</x:f>
        <x:v>0.16999999999999993</x:v>
      </x:c>
      <x:c r="I412" s="3" t="str">
        <x:v>شکست تعریف</x:v>
      </x:c>
      <x:c r="J412" s="3" t="str">
        <x:v>واحد درصد</x:v>
      </x:c>
      <x:c r="K412" s="3"/>
      <x:c r="L412" s="3"/>
      <x:c r="M412" s="3"/>
    </x:row>
    <x:row r="413" ht="42" customHeight="1">
      <x:c r="A413" s="2" t="str">
        <x:v>تجارت الکترونیک پارسیان</x:v>
      </x:c>
      <x:c r="B413" s="17" t="str">
        <x:v>سهم ابزار تراکنش‌دار</x:v>
      </x:c>
      <x:c r="C413" s="3" t="str">
        <x:v>کد دستوری</x:v>
      </x:c>
      <x:c r="D413" s="3" t="str">
        <x:v>ماهانه</x:v>
      </x:c>
      <x:c r="E413" s="39" t="n">
        <x:f>IF(NOT(ISNUMBER('ورودی ابزار'!E264)),"n.a.",'ورودی ابزار'!E264)</x:f>
        <x:v>13.33</x:v>
      </x:c>
      <x:c r="F413" s="39" t="n">
        <x:f>IF(NOT(ISNUMBER('ورودی ابزار'!E546)),"n.a.",'ورودی ابزار'!E546)</x:f>
        <x:v>11.76</x:v>
      </x:c>
      <x:c r="G413" s="39" t="n">
        <x:f>IF(OR(I413&lt;&gt;"قابل مقایسه",COUNT(E413:F413)&lt;2),"n.a.",E413-F413)</x:f>
        <x:v>1.5700000000000003</x:v>
      </x:c>
      <x:c r="H413" s="39" t="n">
        <x:f>IF(COUNT(E413:F413)&lt;2,"n.a.",E413-F413)</x:f>
        <x:v>1.5700000000000003</x:v>
      </x:c>
      <x:c r="I413" s="3" t="str">
        <x:v>قابل مقایسه</x:v>
      </x:c>
      <x:c r="J413" s="3" t="str">
        <x:v>واحد درصد</x:v>
      </x:c>
      <x:c r="K413" s="3"/>
      <x:c r="L413" s="3"/>
      <x:c r="M413" s="3"/>
    </x:row>
    <x:row r="414" ht="42" customHeight="1">
      <x:c r="A414" s="2" t="str">
        <x:v>تجارت الکترونیک پارسیان</x:v>
      </x:c>
      <x:c r="B414" s="17" t="str">
        <x:v>سهم ابزار تراکنش‌دار</x:v>
      </x:c>
      <x:c r="C414" s="3" t="str">
        <x:v>کد دستوری</x:v>
      </x:c>
      <x:c r="D414" s="3" t="str">
        <x:v>سالانه</x:v>
      </x:c>
      <x:c r="E414" s="39" t="n">
        <x:f>IF(NOT(ISNUMBER('ورودی ابزار'!E264)),"n.a.",'ورودی ابزار'!E264)</x:f>
        <x:v>13.33</x:v>
      </x:c>
      <x:c r="F414" s="39" t="n">
        <x:f>IF(NOT(ISNUMBER('ورودی ابزار'!E828)),"n.a.",'ورودی ابزار'!E828)</x:f>
        <x:v>9.09</x:v>
      </x:c>
      <x:c r="G414" s="39" t="str">
        <x:f>IF(OR(I414&lt;&gt;"قابل مقایسه",COUNT(E414:F414)&lt;2),"n.a.",E414-F414)</x:f>
        <x:v>n.a.</x:v>
      </x:c>
      <x:c r="H414" s="39" t="n">
        <x:f>IF(COUNT(E414:F414)&lt;2,"n.a.",E414-F414)</x:f>
        <x:v>4.24</x:v>
      </x:c>
      <x:c r="I414" s="3" t="str">
        <x:v>شکست تعریف</x:v>
      </x:c>
      <x:c r="J414" s="3" t="str">
        <x:v>واحد درصد</x:v>
      </x:c>
      <x:c r="K414" s="3"/>
      <x:c r="L414" s="3"/>
      <x:c r="M414" s="3"/>
    </x:row>
    <x:row r="415" ht="42" customHeight="1">
      <x:c r="A415" s="2" t="str">
        <x:v>تجارت الکترونیک پارسیان</x:v>
      </x:c>
      <x:c r="B415" s="17" t="str">
        <x:v>سهم ابزار تراکنش‌دار</x:v>
      </x:c>
      <x:c r="C415" s="3" t="str">
        <x:v>موبایلی</x:v>
      </x:c>
      <x:c r="D415" s="3" t="str">
        <x:v>ماهانه</x:v>
      </x:c>
      <x:c r="E415" s="39" t="n">
        <x:f>IF(NOT(ISNUMBER('ورودی ابزار'!E265)),"n.a.",'ورودی ابزار'!E265)</x:f>
        <x:v>16.45</x:v>
      </x:c>
      <x:c r="F415" s="39" t="n">
        <x:f>IF(NOT(ISNUMBER('ورودی ابزار'!E547)),"n.a.",'ورودی ابزار'!E547)</x:f>
        <x:v>17.5</x:v>
      </x:c>
      <x:c r="G415" s="39" t="n">
        <x:f>IF(OR(I415&lt;&gt;"قابل مقایسه",COUNT(E415:F415)&lt;2),"n.a.",E415-F415)</x:f>
        <x:v>-1.0500000000000007</x:v>
      </x:c>
      <x:c r="H415" s="39" t="n">
        <x:f>IF(COUNT(E415:F415)&lt;2,"n.a.",E415-F415)</x:f>
        <x:v>-1.0500000000000007</x:v>
      </x:c>
      <x:c r="I415" s="3" t="str">
        <x:v>قابل مقایسه</x:v>
      </x:c>
      <x:c r="J415" s="3" t="str">
        <x:v>واحد درصد</x:v>
      </x:c>
      <x:c r="K415" s="3"/>
      <x:c r="L415" s="3"/>
      <x:c r="M415" s="3"/>
    </x:row>
    <x:row r="416" ht="42" customHeight="1">
      <x:c r="A416" s="2" t="str">
        <x:v>تجارت الکترونیک پارسیان</x:v>
      </x:c>
      <x:c r="B416" s="17" t="str">
        <x:v>سهم ابزار تراکنش‌دار</x:v>
      </x:c>
      <x:c r="C416" s="3" t="str">
        <x:v>موبایلی</x:v>
      </x:c>
      <x:c r="D416" s="3" t="str">
        <x:v>سالانه</x:v>
      </x:c>
      <x:c r="E416" s="39" t="n">
        <x:f>IF(NOT(ISNUMBER('ورودی ابزار'!E265)),"n.a.",'ورودی ابزار'!E265)</x:f>
        <x:v>16.45</x:v>
      </x:c>
      <x:c r="F416" s="39" t="n">
        <x:f>IF(NOT(ISNUMBER('ورودی ابزار'!E829)),"n.a.",'ورودی ابزار'!E829)</x:f>
        <x:v>0</x:v>
      </x:c>
      <x:c r="G416" s="39" t="str">
        <x:f>IF(OR(I416&lt;&gt;"قابل مقایسه",COUNT(E416:F416)&lt;2),"n.a.",E416-F416)</x:f>
        <x:v>n.a.</x:v>
      </x:c>
      <x:c r="H416" s="39" t="n">
        <x:f>IF(COUNT(E416:F416)&lt;2,"n.a.",E416-F416)</x:f>
        <x:v>16.45</x:v>
      </x:c>
      <x:c r="I416" s="3" t="str">
        <x:v>شکست تعریف</x:v>
      </x:c>
      <x:c r="J416" s="3" t="str">
        <x:v>واحد درصد</x:v>
      </x:c>
      <x:c r="K416" s="3"/>
      <x:c r="L416" s="3"/>
      <x:c r="M416" s="3"/>
    </x:row>
    <x:row r="417" ht="42" customHeight="1">
      <x:c r="A417" s="2" t="str">
        <x:v>امیدپی</x:v>
      </x:c>
      <x:c r="B417" s="17" t="str">
        <x:v>سهم ابزار تراکنش‌دار</x:v>
      </x:c>
      <x:c r="C417" s="3" t="str">
        <x:v>کارت‌خوان</x:v>
      </x:c>
      <x:c r="D417" s="3" t="str">
        <x:v>ماهانه</x:v>
      </x:c>
      <x:c r="E417" s="39" t="n">
        <x:f>IF(NOT(ISNUMBER('ورودی ابزار'!E266)),"n.a.",'ورودی ابزار'!E266)</x:f>
        <x:v>2.39</x:v>
      </x:c>
      <x:c r="F417" s="39" t="n">
        <x:f>IF(NOT(ISNUMBER('ورودی ابزار'!E548)),"n.a.",'ورودی ابزار'!E548)</x:f>
        <x:v>2.37</x:v>
      </x:c>
      <x:c r="G417" s="39" t="n">
        <x:f>IF(OR(I417&lt;&gt;"قابل مقایسه",COUNT(E417:F417)&lt;2),"n.a.",E417-F417)</x:f>
        <x:v>0.020000000000000018</x:v>
      </x:c>
      <x:c r="H417" s="39" t="n">
        <x:f>IF(COUNT(E417:F417)&lt;2,"n.a.",E417-F417)</x:f>
        <x:v>0.020000000000000018</x:v>
      </x:c>
      <x:c r="I417" s="3" t="str">
        <x:v>قابل مقایسه</x:v>
      </x:c>
      <x:c r="J417" s="3" t="str">
        <x:v>واحد درصد</x:v>
      </x:c>
      <x:c r="K417" s="3"/>
      <x:c r="L417" s="3"/>
      <x:c r="M417" s="3"/>
    </x:row>
    <x:row r="418" ht="42" customHeight="1">
      <x:c r="A418" s="2" t="str">
        <x:v>امیدپی</x:v>
      </x:c>
      <x:c r="B418" s="17" t="str">
        <x:v>سهم ابزار تراکنش‌دار</x:v>
      </x:c>
      <x:c r="C418" s="3" t="str">
        <x:v>کارت‌خوان</x:v>
      </x:c>
      <x:c r="D418" s="3" t="str">
        <x:v>سالانه</x:v>
      </x:c>
      <x:c r="E418" s="39" t="n">
        <x:f>IF(NOT(ISNUMBER('ورودی ابزار'!E266)),"n.a.",'ورودی ابزار'!E266)</x:f>
        <x:v>2.39</x:v>
      </x:c>
      <x:c r="F418" s="39" t="n">
        <x:f>IF(NOT(ISNUMBER('ورودی ابزار'!E830)),"n.a.",'ورودی ابزار'!E830)</x:f>
        <x:v>2.48</x:v>
      </x:c>
      <x:c r="G418" s="39" t="str">
        <x:f>IF(OR(I418&lt;&gt;"قابل مقایسه",COUNT(E418:F418)&lt;2),"n.a.",E418-F418)</x:f>
        <x:v>n.a.</x:v>
      </x:c>
      <x:c r="H418" s="39" t="n">
        <x:f>IF(COUNT(E418:F418)&lt;2,"n.a.",E418-F418)</x:f>
        <x:v>-0.08999999999999986</x:v>
      </x:c>
      <x:c r="I418" s="3" t="str">
        <x:v>شکست تعریف</x:v>
      </x:c>
      <x:c r="J418" s="3" t="str">
        <x:v>واحد درصد</x:v>
      </x:c>
      <x:c r="K418" s="3"/>
      <x:c r="L418" s="3"/>
      <x:c r="M418" s="3"/>
    </x:row>
    <x:row r="419" ht="42" customHeight="1">
      <x:c r="A419" s="2" t="str">
        <x:v>امیدپی</x:v>
      </x:c>
      <x:c r="B419" s="17" t="str">
        <x:v>سهم ابزار تراکنش‌دار</x:v>
      </x:c>
      <x:c r="C419" s="3" t="str">
        <x:v>اینترنتی</x:v>
      </x:c>
      <x:c r="D419" s="3" t="str">
        <x:v>ماهانه</x:v>
      </x:c>
      <x:c r="E419" s="39" t="n">
        <x:f>IF(NOT(ISNUMBER('ورودی ابزار'!E267)),"n.a.",'ورودی ابزار'!E267)</x:f>
        <x:v>0.16</x:v>
      </x:c>
      <x:c r="F419" s="39" t="n">
        <x:f>IF(NOT(ISNUMBER('ورودی ابزار'!E549)),"n.a.",'ورودی ابزار'!E549)</x:f>
        <x:v>0.13</x:v>
      </x:c>
      <x:c r="G419" s="39" t="n">
        <x:f>IF(OR(I419&lt;&gt;"قابل مقایسه",COUNT(E419:F419)&lt;2),"n.a.",E419-F419)</x:f>
        <x:v>0.03</x:v>
      </x:c>
      <x:c r="H419" s="39" t="n">
        <x:f>IF(COUNT(E419:F419)&lt;2,"n.a.",E419-F419)</x:f>
        <x:v>0.03</x:v>
      </x:c>
      <x:c r="I419" s="3" t="str">
        <x:v>قابل مقایسه</x:v>
      </x:c>
      <x:c r="J419" s="3" t="str">
        <x:v>واحد درصد</x:v>
      </x:c>
      <x:c r="K419" s="3"/>
      <x:c r="L419" s="3"/>
      <x:c r="M419" s="3"/>
    </x:row>
    <x:row r="420" ht="42" customHeight="1">
      <x:c r="A420" s="2" t="str">
        <x:v>امیدپی</x:v>
      </x:c>
      <x:c r="B420" s="17" t="str">
        <x:v>سهم ابزار تراکنش‌دار</x:v>
      </x:c>
      <x:c r="C420" s="3" t="str">
        <x:v>اینترنتی</x:v>
      </x:c>
      <x:c r="D420" s="3" t="str">
        <x:v>سالانه</x:v>
      </x:c>
      <x:c r="E420" s="39" t="n">
        <x:f>IF(NOT(ISNUMBER('ورودی ابزار'!E267)),"n.a.",'ورودی ابزار'!E267)</x:f>
        <x:v>0.16</x:v>
      </x:c>
      <x:c r="F420" s="39" t="n">
        <x:f>IF(NOT(ISNUMBER('ورودی ابزار'!E831)),"n.a.",'ورودی ابزار'!E831)</x:f>
        <x:v>0.16</x:v>
      </x:c>
      <x:c r="G420" s="39" t="str">
        <x:f>IF(OR(I420&lt;&gt;"قابل مقایسه",COUNT(E420:F420)&lt;2),"n.a.",E420-F420)</x:f>
        <x:v>n.a.</x:v>
      </x:c>
      <x:c r="H420" s="39" t="n">
        <x:f>IF(COUNT(E420:F420)&lt;2,"n.a.",E420-F420)</x:f>
        <x:v>0</x:v>
      </x:c>
      <x:c r="I420" s="3" t="str">
        <x:v>شکست تعریف</x:v>
      </x:c>
      <x:c r="J420" s="3" t="str">
        <x:v>واحد درصد</x:v>
      </x:c>
      <x:c r="K420" s="3"/>
      <x:c r="L420" s="3"/>
      <x:c r="M420" s="3"/>
    </x:row>
    <x:row r="421" ht="42" customHeight="1">
      <x:c r="A421" s="2" t="str">
        <x:v>امیدپی</x:v>
      </x:c>
      <x:c r="B421" s="17" t="str">
        <x:v>سهم ابزار تراکنش‌دار</x:v>
      </x:c>
      <x:c r="C421" s="3" t="str">
        <x:v>کد دستوری</x:v>
      </x:c>
      <x:c r="D421" s="3" t="str">
        <x:v>ماهانه</x:v>
      </x:c>
      <x:c r="E421" s="39" t="n">
        <x:f>IF(NOT(ISNUMBER('ورودی ابزار'!E268)),"n.a.",'ورودی ابزار'!E268)</x:f>
        <x:v>0</x:v>
      </x:c>
      <x:c r="F421" s="39" t="n">
        <x:f>IF(NOT(ISNUMBER('ورودی ابزار'!E550)),"n.a.",'ورودی ابزار'!E550)</x:f>
        <x:v>0</x:v>
      </x:c>
      <x:c r="G421" s="39" t="n">
        <x:f>IF(OR(I421&lt;&gt;"قابل مقایسه",COUNT(E421:F421)&lt;2),"n.a.",E421-F421)</x:f>
        <x:v>0</x:v>
      </x:c>
      <x:c r="H421" s="39" t="n">
        <x:f>IF(COUNT(E421:F421)&lt;2,"n.a.",E421-F421)</x:f>
        <x:v>0</x:v>
      </x:c>
      <x:c r="I421" s="3" t="str">
        <x:v>قابل مقایسه</x:v>
      </x:c>
      <x:c r="J421" s="3" t="str">
        <x:v>واحد درصد</x:v>
      </x:c>
      <x:c r="K421" s="3"/>
      <x:c r="L421" s="3"/>
      <x:c r="M421" s="3"/>
    </x:row>
    <x:row r="422" ht="42" customHeight="1">
      <x:c r="A422" s="2" t="str">
        <x:v>امیدپی</x:v>
      </x:c>
      <x:c r="B422" s="17" t="str">
        <x:v>سهم ابزار تراکنش‌دار</x:v>
      </x:c>
      <x:c r="C422" s="3" t="str">
        <x:v>کد دستوری</x:v>
      </x:c>
      <x:c r="D422" s="3" t="str">
        <x:v>سالانه</x:v>
      </x:c>
      <x:c r="E422" s="39" t="n">
        <x:f>IF(NOT(ISNUMBER('ورودی ابزار'!E268)),"n.a.",'ورودی ابزار'!E268)</x:f>
        <x:v>0</x:v>
      </x:c>
      <x:c r="F422" s="39" t="n">
        <x:f>IF(NOT(ISNUMBER('ورودی ابزار'!E832)),"n.a.",'ورودی ابزار'!E832)</x:f>
        <x:v>1.21</x:v>
      </x:c>
      <x:c r="G422" s="39" t="str">
        <x:f>IF(OR(I422&lt;&gt;"قابل مقایسه",COUNT(E422:F422)&lt;2),"n.a.",E422-F422)</x:f>
        <x:v>n.a.</x:v>
      </x:c>
      <x:c r="H422" s="39" t="n">
        <x:f>IF(COUNT(E422:F422)&lt;2,"n.a.",E422-F422)</x:f>
        <x:v>-1.21</x:v>
      </x:c>
      <x:c r="I422" s="3" t="str">
        <x:v>شکست تعریف</x:v>
      </x:c>
      <x:c r="J422" s="3" t="str">
        <x:v>واحد درصد</x:v>
      </x:c>
      <x:c r="K422" s="3"/>
      <x:c r="L422" s="3"/>
      <x:c r="M422" s="3"/>
    </x:row>
    <x:row r="423" ht="42" customHeight="1">
      <x:c r="A423" s="2" t="str">
        <x:v>امیدپی</x:v>
      </x:c>
      <x:c r="B423" s="17" t="str">
        <x:v>سهم ابزار تراکنش‌دار</x:v>
      </x:c>
      <x:c r="C423" s="3" t="str">
        <x:v>موبایلی</x:v>
      </x:c>
      <x:c r="D423" s="3" t="str">
        <x:v>ماهانه</x:v>
      </x:c>
      <x:c r="E423" s="39" t="n">
        <x:f>IF(NOT(ISNUMBER('ورودی ابزار'!E269)),"n.a.",'ورودی ابزار'!E269)</x:f>
        <x:v>0.43</x:v>
      </x:c>
      <x:c r="F423" s="39" t="n">
        <x:f>IF(NOT(ISNUMBER('ورودی ابزار'!E551)),"n.a.",'ورودی ابزار'!E551)</x:f>
        <x:v>0</x:v>
      </x:c>
      <x:c r="G423" s="39" t="n">
        <x:f>IF(OR(I423&lt;&gt;"قابل مقایسه",COUNT(E423:F423)&lt;2),"n.a.",E423-F423)</x:f>
        <x:v>0.43</x:v>
      </x:c>
      <x:c r="H423" s="39" t="n">
        <x:f>IF(COUNT(E423:F423)&lt;2,"n.a.",E423-F423)</x:f>
        <x:v>0.43</x:v>
      </x:c>
      <x:c r="I423" s="3" t="str">
        <x:v>قابل مقایسه</x:v>
      </x:c>
      <x:c r="J423" s="3" t="str">
        <x:v>واحد درصد</x:v>
      </x:c>
      <x:c r="K423" s="3"/>
      <x:c r="L423" s="3"/>
      <x:c r="M423" s="3"/>
    </x:row>
    <x:row r="424" ht="42" customHeight="1">
      <x:c r="A424" s="2" t="str">
        <x:v>امیدپی</x:v>
      </x:c>
      <x:c r="B424" s="17" t="str">
        <x:v>سهم ابزار تراکنش‌دار</x:v>
      </x:c>
      <x:c r="C424" s="3" t="str">
        <x:v>موبایلی</x:v>
      </x:c>
      <x:c r="D424" s="3" t="str">
        <x:v>سالانه</x:v>
      </x:c>
      <x:c r="E424" s="39" t="n">
        <x:f>IF(NOT(ISNUMBER('ورودی ابزار'!E269)),"n.a.",'ورودی ابزار'!E269)</x:f>
        <x:v>0.43</x:v>
      </x:c>
      <x:c r="F424" s="39" t="n">
        <x:f>IF(NOT(ISNUMBER('ورودی ابزار'!E833)),"n.a.",'ورودی ابزار'!E833)</x:f>
        <x:v>0</x:v>
      </x:c>
      <x:c r="G424" s="39" t="str">
        <x:f>IF(OR(I424&lt;&gt;"قابل مقایسه",COUNT(E424:F424)&lt;2),"n.a.",E424-F424)</x:f>
        <x:v>n.a.</x:v>
      </x:c>
      <x:c r="H424" s="39" t="n">
        <x:f>IF(COUNT(E424:F424)&lt;2,"n.a.",E424-F424)</x:f>
        <x:v>0.43</x:v>
      </x:c>
      <x:c r="I424" s="3" t="str">
        <x:v>شکست تعریف</x:v>
      </x:c>
      <x:c r="J424" s="3" t="str">
        <x:v>واحد درصد</x:v>
      </x:c>
      <x:c r="K424" s="3"/>
      <x:c r="L424" s="3"/>
      <x:c r="M424" s="3"/>
    </x:row>
    <x:row r="425" ht="42" customHeight="1">
      <x:c r="A425" s="2" t="str">
        <x:v>فن آوا کارت</x:v>
      </x:c>
      <x:c r="B425" s="17" t="str">
        <x:v>سهم ابزار تراکنش‌دار</x:v>
      </x:c>
      <x:c r="C425" s="3" t="str">
        <x:v>کارت‌خوان</x:v>
      </x:c>
      <x:c r="D425" s="3" t="str">
        <x:v>ماهانه</x:v>
      </x:c>
      <x:c r="E425" s="39" t="n">
        <x:f>IF(NOT(ISNUMBER('ورودی ابزار'!E270)),"n.a.",'ورودی ابزار'!E270)</x:f>
        <x:v>5.01</x:v>
      </x:c>
      <x:c r="F425" s="39" t="n">
        <x:f>IF(NOT(ISNUMBER('ورودی ابزار'!E552)),"n.a.",'ورودی ابزار'!E552)</x:f>
        <x:v>5.24</x:v>
      </x:c>
      <x:c r="G425" s="39" t="n">
        <x:f>IF(OR(I425&lt;&gt;"قابل مقایسه",COUNT(E425:F425)&lt;2),"n.a.",E425-F425)</x:f>
        <x:v>-0.23000000000000043</x:v>
      </x:c>
      <x:c r="H425" s="39" t="n">
        <x:f>IF(COUNT(E425:F425)&lt;2,"n.a.",E425-F425)</x:f>
        <x:v>-0.23000000000000043</x:v>
      </x:c>
      <x:c r="I425" s="3" t="str">
        <x:v>قابل مقایسه</x:v>
      </x:c>
      <x:c r="J425" s="3" t="str">
        <x:v>واحد درصد</x:v>
      </x:c>
      <x:c r="K425" s="3"/>
      <x:c r="L425" s="3"/>
      <x:c r="M425" s="3"/>
    </x:row>
    <x:row r="426" ht="42" customHeight="1">
      <x:c r="A426" s="2" t="str">
        <x:v>فن آوا کارت</x:v>
      </x:c>
      <x:c r="B426" s="17" t="str">
        <x:v>سهم ابزار تراکنش‌دار</x:v>
      </x:c>
      <x:c r="C426" s="3" t="str">
        <x:v>کارت‌خوان</x:v>
      </x:c>
      <x:c r="D426" s="3" t="str">
        <x:v>سالانه</x:v>
      </x:c>
      <x:c r="E426" s="39" t="n">
        <x:f>IF(NOT(ISNUMBER('ورودی ابزار'!E270)),"n.a.",'ورودی ابزار'!E270)</x:f>
        <x:v>5.01</x:v>
      </x:c>
      <x:c r="F426" s="39" t="n">
        <x:f>IF(NOT(ISNUMBER('ورودی ابزار'!E834)),"n.a.",'ورودی ابزار'!E834)</x:f>
        <x:v>4.4</x:v>
      </x:c>
      <x:c r="G426" s="39" t="str">
        <x:f>IF(OR(I426&lt;&gt;"قابل مقایسه",COUNT(E426:F426)&lt;2),"n.a.",E426-F426)</x:f>
        <x:v>n.a.</x:v>
      </x:c>
      <x:c r="H426" s="39" t="n">
        <x:f>IF(COUNT(E426:F426)&lt;2,"n.a.",E426-F426)</x:f>
        <x:v>0.6099999999999994</x:v>
      </x:c>
      <x:c r="I426" s="3" t="str">
        <x:v>شکست تعریف</x:v>
      </x:c>
      <x:c r="J426" s="3" t="str">
        <x:v>واحد درصد</x:v>
      </x:c>
      <x:c r="K426" s="3"/>
      <x:c r="L426" s="3"/>
      <x:c r="M426" s="3"/>
    </x:row>
    <x:row r="427" ht="42" customHeight="1">
      <x:c r="A427" s="2" t="str">
        <x:v>فن آوا کارت</x:v>
      </x:c>
      <x:c r="B427" s="17" t="str">
        <x:v>سهم ابزار تراکنش‌دار</x:v>
      </x:c>
      <x:c r="C427" s="3" t="str">
        <x:v>اینترنتی</x:v>
      </x:c>
      <x:c r="D427" s="3" t="str">
        <x:v>ماهانه</x:v>
      </x:c>
      <x:c r="E427" s="39" t="n">
        <x:f>IF(NOT(ISNUMBER('ورودی ابزار'!E271)),"n.a.",'ورودی ابزار'!E271)</x:f>
        <x:v>0.79</x:v>
      </x:c>
      <x:c r="F427" s="39" t="n">
        <x:f>IF(NOT(ISNUMBER('ورودی ابزار'!E553)),"n.a.",'ورودی ابزار'!E553)</x:f>
        <x:v>0.65</x:v>
      </x:c>
      <x:c r="G427" s="39" t="n">
        <x:f>IF(OR(I427&lt;&gt;"قابل مقایسه",COUNT(E427:F427)&lt;2),"n.a.",E427-F427)</x:f>
        <x:v>0.14</x:v>
      </x:c>
      <x:c r="H427" s="39" t="n">
        <x:f>IF(COUNT(E427:F427)&lt;2,"n.a.",E427-F427)</x:f>
        <x:v>0.14</x:v>
      </x:c>
      <x:c r="I427" s="3" t="str">
        <x:v>قابل مقایسه</x:v>
      </x:c>
      <x:c r="J427" s="3" t="str">
        <x:v>واحد درصد</x:v>
      </x:c>
      <x:c r="K427" s="3"/>
      <x:c r="L427" s="3"/>
      <x:c r="M427" s="3"/>
    </x:row>
    <x:row r="428" ht="42" customHeight="1">
      <x:c r="A428" s="2" t="str">
        <x:v>فن آوا کارت</x:v>
      </x:c>
      <x:c r="B428" s="17" t="str">
        <x:v>سهم ابزار تراکنش‌دار</x:v>
      </x:c>
      <x:c r="C428" s="3" t="str">
        <x:v>اینترنتی</x:v>
      </x:c>
      <x:c r="D428" s="3" t="str">
        <x:v>سالانه</x:v>
      </x:c>
      <x:c r="E428" s="39" t="n">
        <x:f>IF(NOT(ISNUMBER('ورودی ابزار'!E271)),"n.a.",'ورودی ابزار'!E271)</x:f>
        <x:v>0.79</x:v>
      </x:c>
      <x:c r="F428" s="39" t="n">
        <x:f>IF(NOT(ISNUMBER('ورودی ابزار'!E835)),"n.a.",'ورودی ابزار'!E835)</x:f>
        <x:v>0.16</x:v>
      </x:c>
      <x:c r="G428" s="39" t="str">
        <x:f>IF(OR(I428&lt;&gt;"قابل مقایسه",COUNT(E428:F428)&lt;2),"n.a.",E428-F428)</x:f>
        <x:v>n.a.</x:v>
      </x:c>
      <x:c r="H428" s="39" t="n">
        <x:f>IF(COUNT(E428:F428)&lt;2,"n.a.",E428-F428)</x:f>
        <x:v>0.63</x:v>
      </x:c>
      <x:c r="I428" s="3" t="str">
        <x:v>شکست تعریف</x:v>
      </x:c>
      <x:c r="J428" s="3" t="str">
        <x:v>واحد درصد</x:v>
      </x:c>
      <x:c r="K428" s="3"/>
      <x:c r="L428" s="3"/>
      <x:c r="M428" s="3"/>
    </x:row>
    <x:row r="429" ht="42" customHeight="1">
      <x:c r="A429" s="2" t="str">
        <x:v>فن آوا کارت</x:v>
      </x:c>
      <x:c r="B429" s="17" t="str">
        <x:v>سهم ابزار تراکنش‌دار</x:v>
      </x:c>
      <x:c r="C429" s="3" t="str">
        <x:v>کد دستوری</x:v>
      </x:c>
      <x:c r="D429" s="3" t="str">
        <x:v>ماهانه</x:v>
      </x:c>
      <x:c r="E429" s="39" t="n">
        <x:f>IF(NOT(ISNUMBER('ورودی ابزار'!E272)),"n.a.",'ورودی ابزار'!E272)</x:f>
        <x:v>0</x:v>
      </x:c>
      <x:c r="F429" s="39" t="n">
        <x:f>IF(NOT(ISNUMBER('ورودی ابزار'!E554)),"n.a.",'ورودی ابزار'!E554)</x:f>
        <x:v>0</x:v>
      </x:c>
      <x:c r="G429" s="39" t="n">
        <x:f>IF(OR(I429&lt;&gt;"قابل مقایسه",COUNT(E429:F429)&lt;2),"n.a.",E429-F429)</x:f>
        <x:v>0</x:v>
      </x:c>
      <x:c r="H429" s="39" t="n">
        <x:f>IF(COUNT(E429:F429)&lt;2,"n.a.",E429-F429)</x:f>
        <x:v>0</x:v>
      </x:c>
      <x:c r="I429" s="3" t="str">
        <x:v>قابل مقایسه</x:v>
      </x:c>
      <x:c r="J429" s="3" t="str">
        <x:v>واحد درصد</x:v>
      </x:c>
      <x:c r="K429" s="3"/>
      <x:c r="L429" s="3"/>
      <x:c r="M429" s="3"/>
    </x:row>
    <x:row r="430" ht="42" customHeight="1">
      <x:c r="A430" s="2" t="str">
        <x:v>فن آوا کارت</x:v>
      </x:c>
      <x:c r="B430" s="17" t="str">
        <x:v>سهم ابزار تراکنش‌دار</x:v>
      </x:c>
      <x:c r="C430" s="3" t="str">
        <x:v>کد دستوری</x:v>
      </x:c>
      <x:c r="D430" s="3" t="str">
        <x:v>سالانه</x:v>
      </x:c>
      <x:c r="E430" s="39" t="n">
        <x:f>IF(NOT(ISNUMBER('ورودی ابزار'!E272)),"n.a.",'ورودی ابزار'!E272)</x:f>
        <x:v>0</x:v>
      </x:c>
      <x:c r="F430" s="39" t="n">
        <x:f>IF(NOT(ISNUMBER('ورودی ابزار'!E836)),"n.a.",'ورودی ابزار'!E836)</x:f>
        <x:v>0</x:v>
      </x:c>
      <x:c r="G430" s="39" t="str">
        <x:f>IF(OR(I430&lt;&gt;"قابل مقایسه",COUNT(E430:F430)&lt;2),"n.a.",E430-F430)</x:f>
        <x:v>n.a.</x:v>
      </x:c>
      <x:c r="H430" s="39" t="n">
        <x:f>IF(COUNT(E430:F430)&lt;2,"n.a.",E430-F430)</x:f>
        <x:v>0</x:v>
      </x:c>
      <x:c r="I430" s="3" t="str">
        <x:v>شکست تعریف</x:v>
      </x:c>
      <x:c r="J430" s="3" t="str">
        <x:v>واحد درصد</x:v>
      </x:c>
      <x:c r="K430" s="3"/>
      <x:c r="L430" s="3"/>
      <x:c r="M430" s="3"/>
    </x:row>
    <x:row r="431" ht="42" customHeight="1">
      <x:c r="A431" s="2" t="str">
        <x:v>فن آوا کارت</x:v>
      </x:c>
      <x:c r="B431" s="17" t="str">
        <x:v>سهم ابزار تراکنش‌دار</x:v>
      </x:c>
      <x:c r="C431" s="3" t="str">
        <x:v>موبایلی</x:v>
      </x:c>
      <x:c r="D431" s="3" t="str">
        <x:v>ماهانه</x:v>
      </x:c>
      <x:c r="E431" s="39" t="n">
        <x:f>IF(NOT(ISNUMBER('ورودی ابزار'!E273)),"n.a.",'ورودی ابزار'!E273)</x:f>
        <x:v>0</x:v>
      </x:c>
      <x:c r="F431" s="39" t="n">
        <x:f>IF(NOT(ISNUMBER('ورودی ابزار'!E555)),"n.a.",'ورودی ابزار'!E555)</x:f>
        <x:v>0.5</x:v>
      </x:c>
      <x:c r="G431" s="39" t="n">
        <x:f>IF(OR(I431&lt;&gt;"قابل مقایسه",COUNT(E431:F431)&lt;2),"n.a.",E431-F431)</x:f>
        <x:v>-0.5</x:v>
      </x:c>
      <x:c r="H431" s="39" t="n">
        <x:f>IF(COUNT(E431:F431)&lt;2,"n.a.",E431-F431)</x:f>
        <x:v>-0.5</x:v>
      </x:c>
      <x:c r="I431" s="3" t="str">
        <x:v>قابل مقایسه</x:v>
      </x:c>
      <x:c r="J431" s="3" t="str">
        <x:v>واحد درصد</x:v>
      </x:c>
      <x:c r="K431" s="3"/>
      <x:c r="L431" s="3"/>
      <x:c r="M431" s="3"/>
    </x:row>
    <x:row r="432" ht="42" customHeight="1">
      <x:c r="A432" s="2" t="str">
        <x:v>فن آوا کارت</x:v>
      </x:c>
      <x:c r="B432" s="17" t="str">
        <x:v>سهم ابزار تراکنش‌دار</x:v>
      </x:c>
      <x:c r="C432" s="3" t="str">
        <x:v>موبایلی</x:v>
      </x:c>
      <x:c r="D432" s="3" t="str">
        <x:v>سالانه</x:v>
      </x:c>
      <x:c r="E432" s="39" t="n">
        <x:f>IF(NOT(ISNUMBER('ورودی ابزار'!E273)),"n.a.",'ورودی ابزار'!E273)</x:f>
        <x:v>0</x:v>
      </x:c>
      <x:c r="F432" s="39" t="n">
        <x:f>IF(NOT(ISNUMBER('ورودی ابزار'!E837)),"n.a.",'ورودی ابزار'!E837)</x:f>
        <x:v>0</x:v>
      </x:c>
      <x:c r="G432" s="39" t="str">
        <x:f>IF(OR(I432&lt;&gt;"قابل مقایسه",COUNT(E432:F432)&lt;2),"n.a.",E432-F432)</x:f>
        <x:v>n.a.</x:v>
      </x:c>
      <x:c r="H432" s="39" t="n">
        <x:f>IF(COUNT(E432:F432)&lt;2,"n.a.",E432-F432)</x:f>
        <x:v>0</x:v>
      </x:c>
      <x:c r="I432" s="3" t="str">
        <x:v>شکست تعریف</x:v>
      </x:c>
      <x:c r="J432" s="3" t="str">
        <x:v>واحد درصد</x:v>
      </x:c>
      <x:c r="K432" s="3"/>
      <x:c r="L432" s="3"/>
      <x:c r="M432" s="3"/>
    </x:row>
    <x:row r="433" ht="42" customHeight="1">
      <x:c r="A433" s="2" t="str">
        <x:v>کارت اعتباری ایران کیش</x:v>
      </x:c>
      <x:c r="B433" s="17" t="str">
        <x:v>سهم ابزار تراکنش‌دار</x:v>
      </x:c>
      <x:c r="C433" s="3" t="str">
        <x:v>کارت‌خوان</x:v>
      </x:c>
      <x:c r="D433" s="3" t="str">
        <x:v>ماهانه</x:v>
      </x:c>
      <x:c r="E433" s="39" t="n">
        <x:f>IF(NOT(ISNUMBER('ورودی ابزار'!E274)),"n.a.",'ورودی ابزار'!E274)</x:f>
        <x:v>9.08</x:v>
      </x:c>
      <x:c r="F433" s="39" t="n">
        <x:f>IF(NOT(ISNUMBER('ورودی ابزار'!E556)),"n.a.",'ورودی ابزار'!E556)</x:f>
        <x:v>8.85</x:v>
      </x:c>
      <x:c r="G433" s="39" t="n">
        <x:f>IF(OR(I433&lt;&gt;"قابل مقایسه",COUNT(E433:F433)&lt;2),"n.a.",E433-F433)</x:f>
        <x:v>0.23000000000000043</x:v>
      </x:c>
      <x:c r="H433" s="39" t="n">
        <x:f>IF(COUNT(E433:F433)&lt;2,"n.a.",E433-F433)</x:f>
        <x:v>0.23000000000000043</x:v>
      </x:c>
      <x:c r="I433" s="3" t="str">
        <x:v>قابل مقایسه</x:v>
      </x:c>
      <x:c r="J433" s="3" t="str">
        <x:v>واحد درصد</x:v>
      </x:c>
      <x:c r="K433" s="3"/>
      <x:c r="L433" s="3"/>
      <x:c r="M433" s="3"/>
    </x:row>
    <x:row r="434" ht="42" customHeight="1">
      <x:c r="A434" s="2" t="str">
        <x:v>کارت اعتباری ایران کیش</x:v>
      </x:c>
      <x:c r="B434" s="17" t="str">
        <x:v>سهم ابزار تراکنش‌دار</x:v>
      </x:c>
      <x:c r="C434" s="3" t="str">
        <x:v>کارت‌خوان</x:v>
      </x:c>
      <x:c r="D434" s="3" t="str">
        <x:v>سالانه</x:v>
      </x:c>
      <x:c r="E434" s="39" t="n">
        <x:f>IF(NOT(ISNUMBER('ورودی ابزار'!E274)),"n.a.",'ورودی ابزار'!E274)</x:f>
        <x:v>9.08</x:v>
      </x:c>
      <x:c r="F434" s="39" t="n">
        <x:f>IF(NOT(ISNUMBER('ورودی ابزار'!E838)),"n.a.",'ورودی ابزار'!E838)</x:f>
        <x:v>8.03</x:v>
      </x:c>
      <x:c r="G434" s="39" t="str">
        <x:f>IF(OR(I434&lt;&gt;"قابل مقایسه",COUNT(E434:F434)&lt;2),"n.a.",E434-F434)</x:f>
        <x:v>n.a.</x:v>
      </x:c>
      <x:c r="H434" s="39" t="n">
        <x:f>IF(COUNT(E434:F434)&lt;2,"n.a.",E434-F434)</x:f>
        <x:v>1.0500000000000007</x:v>
      </x:c>
      <x:c r="I434" s="3" t="str">
        <x:v>شکست تعریف</x:v>
      </x:c>
      <x:c r="J434" s="3" t="str">
        <x:v>واحد درصد</x:v>
      </x:c>
      <x:c r="K434" s="3"/>
      <x:c r="L434" s="3"/>
      <x:c r="M434" s="3"/>
    </x:row>
    <x:row r="435" ht="42" customHeight="1">
      <x:c r="A435" s="2" t="str">
        <x:v>کارت اعتباری ایران کیش</x:v>
      </x:c>
      <x:c r="B435" s="17" t="str">
        <x:v>سهم ابزار تراکنش‌دار</x:v>
      </x:c>
      <x:c r="C435" s="3" t="str">
        <x:v>اینترنتی</x:v>
      </x:c>
      <x:c r="D435" s="3" t="str">
        <x:v>ماهانه</x:v>
      </x:c>
      <x:c r="E435" s="39" t="n">
        <x:f>IF(NOT(ISNUMBER('ورودی ابزار'!E275)),"n.a.",'ورودی ابزار'!E275)</x:f>
        <x:v>1</x:v>
      </x:c>
      <x:c r="F435" s="39" t="n">
        <x:f>IF(NOT(ISNUMBER('ورودی ابزار'!E557)),"n.a.",'ورودی ابزار'!E557)</x:f>
        <x:v>1.07</x:v>
      </x:c>
      <x:c r="G435" s="39" t="n">
        <x:f>IF(OR(I435&lt;&gt;"قابل مقایسه",COUNT(E435:F435)&lt;2),"n.a.",E435-F435)</x:f>
        <x:v>-0.07000000000000006</x:v>
      </x:c>
      <x:c r="H435" s="39" t="n">
        <x:f>IF(COUNT(E435:F435)&lt;2,"n.a.",E435-F435)</x:f>
        <x:v>-0.07000000000000006</x:v>
      </x:c>
      <x:c r="I435" s="3" t="str">
        <x:v>قابل مقایسه</x:v>
      </x:c>
      <x:c r="J435" s="3" t="str">
        <x:v>واحد درصد</x:v>
      </x:c>
      <x:c r="K435" s="3"/>
      <x:c r="L435" s="3"/>
      <x:c r="M435" s="3"/>
    </x:row>
    <x:row r="436" ht="42" customHeight="1">
      <x:c r="A436" s="2" t="str">
        <x:v>کارت اعتباری ایران کیش</x:v>
      </x:c>
      <x:c r="B436" s="17" t="str">
        <x:v>سهم ابزار تراکنش‌دار</x:v>
      </x:c>
      <x:c r="C436" s="3" t="str">
        <x:v>اینترنتی</x:v>
      </x:c>
      <x:c r="D436" s="3" t="str">
        <x:v>سالانه</x:v>
      </x:c>
      <x:c r="E436" s="39" t="n">
        <x:f>IF(NOT(ISNUMBER('ورودی ابزار'!E275)),"n.a.",'ورودی ابزار'!E275)</x:f>
        <x:v>1</x:v>
      </x:c>
      <x:c r="F436" s="39" t="n">
        <x:f>IF(NOT(ISNUMBER('ورودی ابزار'!E839)),"n.a.",'ورودی ابزار'!E839)</x:f>
        <x:v>8.17</x:v>
      </x:c>
      <x:c r="G436" s="39" t="str">
        <x:f>IF(OR(I436&lt;&gt;"قابل مقایسه",COUNT(E436:F436)&lt;2),"n.a.",E436-F436)</x:f>
        <x:v>n.a.</x:v>
      </x:c>
      <x:c r="H436" s="39" t="n">
        <x:f>IF(COUNT(E436:F436)&lt;2,"n.a.",E436-F436)</x:f>
        <x:v>-7.17</x:v>
      </x:c>
      <x:c r="I436" s="3" t="str">
        <x:v>شکست تعریف</x:v>
      </x:c>
      <x:c r="J436" s="3" t="str">
        <x:v>واحد درصد</x:v>
      </x:c>
      <x:c r="K436" s="3"/>
      <x:c r="L436" s="3"/>
      <x:c r="M436" s="3"/>
    </x:row>
    <x:row r="437" ht="42" customHeight="1">
      <x:c r="A437" s="2" t="str">
        <x:v>کارت اعتباری ایران کیش</x:v>
      </x:c>
      <x:c r="B437" s="17" t="str">
        <x:v>سهم ابزار تراکنش‌دار</x:v>
      </x:c>
      <x:c r="C437" s="3" t="str">
        <x:v>کد دستوری</x:v>
      </x:c>
      <x:c r="D437" s="3" t="str">
        <x:v>ماهانه</x:v>
      </x:c>
      <x:c r="E437" s="39" t="n">
        <x:f>IF(NOT(ISNUMBER('ورودی ابزار'!E276)),"n.a.",'ورودی ابزار'!E276)</x:f>
        <x:v>0</x:v>
      </x:c>
      <x:c r="F437" s="39" t="n">
        <x:f>IF(NOT(ISNUMBER('ورودی ابزار'!E558)),"n.a.",'ورودی ابزار'!E558)</x:f>
        <x:v>0</x:v>
      </x:c>
      <x:c r="G437" s="39" t="n">
        <x:f>IF(OR(I437&lt;&gt;"قابل مقایسه",COUNT(E437:F437)&lt;2),"n.a.",E437-F437)</x:f>
        <x:v>0</x:v>
      </x:c>
      <x:c r="H437" s="39" t="n">
        <x:f>IF(COUNT(E437:F437)&lt;2,"n.a.",E437-F437)</x:f>
        <x:v>0</x:v>
      </x:c>
      <x:c r="I437" s="3" t="str">
        <x:v>قابل مقایسه</x:v>
      </x:c>
      <x:c r="J437" s="3" t="str">
        <x:v>واحد درصد</x:v>
      </x:c>
      <x:c r="K437" s="3"/>
      <x:c r="L437" s="3"/>
      <x:c r="M437" s="3"/>
    </x:row>
    <x:row r="438" ht="42" customHeight="1">
      <x:c r="A438" s="2" t="str">
        <x:v>کارت اعتباری ایران کیش</x:v>
      </x:c>
      <x:c r="B438" s="17" t="str">
        <x:v>سهم ابزار تراکنش‌دار</x:v>
      </x:c>
      <x:c r="C438" s="3" t="str">
        <x:v>کد دستوری</x:v>
      </x:c>
      <x:c r="D438" s="3" t="str">
        <x:v>سالانه</x:v>
      </x:c>
      <x:c r="E438" s="39" t="n">
        <x:f>IF(NOT(ISNUMBER('ورودی ابزار'!E276)),"n.a.",'ورودی ابزار'!E276)</x:f>
        <x:v>0</x:v>
      </x:c>
      <x:c r="F438" s="39" t="n">
        <x:f>IF(NOT(ISNUMBER('ورودی ابزار'!E840)),"n.a.",'ورودی ابزار'!E840)</x:f>
        <x:v>0.61</x:v>
      </x:c>
      <x:c r="G438" s="39" t="str">
        <x:f>IF(OR(I438&lt;&gt;"قابل مقایسه",COUNT(E438:F438)&lt;2),"n.a.",E438-F438)</x:f>
        <x:v>n.a.</x:v>
      </x:c>
      <x:c r="H438" s="39" t="n">
        <x:f>IF(COUNT(E438:F438)&lt;2,"n.a.",E438-F438)</x:f>
        <x:v>-0.61</x:v>
      </x:c>
      <x:c r="I438" s="3" t="str">
        <x:v>شکست تعریف</x:v>
      </x:c>
      <x:c r="J438" s="3" t="str">
        <x:v>واحد درصد</x:v>
      </x:c>
      <x:c r="K438" s="3"/>
      <x:c r="L438" s="3"/>
      <x:c r="M438" s="3"/>
    </x:row>
    <x:row r="439" ht="42" customHeight="1">
      <x:c r="A439" s="2" t="str">
        <x:v>کارت اعتباری ایران کیش</x:v>
      </x:c>
      <x:c r="B439" s="17" t="str">
        <x:v>سهم ابزار تراکنش‌دار</x:v>
      </x:c>
      <x:c r="C439" s="3" t="str">
        <x:v>موبایلی</x:v>
      </x:c>
      <x:c r="D439" s="3" t="str">
        <x:v>ماهانه</x:v>
      </x:c>
      <x:c r="E439" s="39" t="n">
        <x:f>IF(NOT(ISNUMBER('ورودی ابزار'!E277)),"n.a.",'ورودی ابزار'!E277)</x:f>
        <x:v>0</x:v>
      </x:c>
      <x:c r="F439" s="39" t="n">
        <x:f>IF(NOT(ISNUMBER('ورودی ابزار'!E559)),"n.a.",'ورودی ابزار'!E559)</x:f>
        <x:v>0</x:v>
      </x:c>
      <x:c r="G439" s="39" t="n">
        <x:f>IF(OR(I439&lt;&gt;"قابل مقایسه",COUNT(E439:F439)&lt;2),"n.a.",E439-F439)</x:f>
        <x:v>0</x:v>
      </x:c>
      <x:c r="H439" s="39" t="n">
        <x:f>IF(COUNT(E439:F439)&lt;2,"n.a.",E439-F439)</x:f>
        <x:v>0</x:v>
      </x:c>
      <x:c r="I439" s="3" t="str">
        <x:v>قابل مقایسه</x:v>
      </x:c>
      <x:c r="J439" s="3" t="str">
        <x:v>واحد درصد</x:v>
      </x:c>
      <x:c r="K439" s="3"/>
      <x:c r="L439" s="3"/>
      <x:c r="M439" s="3"/>
    </x:row>
    <x:row r="440" ht="42" customHeight="1">
      <x:c r="A440" s="2" t="str">
        <x:v>کارت اعتباری ایران کیش</x:v>
      </x:c>
      <x:c r="B440" s="17" t="str">
        <x:v>سهم ابزار تراکنش‌دار</x:v>
      </x:c>
      <x:c r="C440" s="3" t="str">
        <x:v>موبایلی</x:v>
      </x:c>
      <x:c r="D440" s="3" t="str">
        <x:v>سالانه</x:v>
      </x:c>
      <x:c r="E440" s="39" t="n">
        <x:f>IF(NOT(ISNUMBER('ورودی ابزار'!E277)),"n.a.",'ورودی ابزار'!E277)</x:f>
        <x:v>0</x:v>
      </x:c>
      <x:c r="F440" s="39" t="n">
        <x:f>IF(NOT(ISNUMBER('ورودی ابزار'!E841)),"n.a.",'ورودی ابزار'!E841)</x:f>
        <x:v>0</x:v>
      </x:c>
      <x:c r="G440" s="39" t="str">
        <x:f>IF(OR(I440&lt;&gt;"قابل مقایسه",COUNT(E440:F440)&lt;2),"n.a.",E440-F440)</x:f>
        <x:v>n.a.</x:v>
      </x:c>
      <x:c r="H440" s="39" t="n">
        <x:f>IF(COUNT(E440:F440)&lt;2,"n.a.",E440-F440)</x:f>
        <x:v>0</x:v>
      </x:c>
      <x:c r="I440" s="3" t="str">
        <x:v>شکست تعریف</x:v>
      </x:c>
      <x:c r="J440" s="3" t="str">
        <x:v>واحد درصد</x:v>
      </x:c>
      <x:c r="K440" s="3"/>
      <x:c r="L440" s="3"/>
      <x:c r="M440" s="3"/>
    </x:row>
    <x:row r="441" ht="42" customHeight="1">
      <x:c r="A441" s="2" t="str">
        <x:v>آسان پرداخت پرشین</x:v>
      </x:c>
      <x:c r="B441" s="17" t="str">
        <x:v>سهم تعداد کارت‌خوان</x:v>
      </x:c>
      <x:c r="C441" s="3" t="str">
        <x:v>کارت‌خوان</x:v>
      </x:c>
      <x:c r="D441" s="3" t="str">
        <x:v>ماهانه</x:v>
      </x:c>
      <x:c r="E441" s="39" t="n">
        <x:f>IF(NOT(ISNUMBER('ورودی ابزار'!E278)),"n.a.",'ورودی ابزار'!E278)</x:f>
        <x:v>3.6</x:v>
      </x:c>
      <x:c r="F441" s="39" t="n">
        <x:f>IF(NOT(ISNUMBER('ورودی ابزار'!E560)),"n.a.",'ورودی ابزار'!E560)</x:f>
        <x:v>3.65</x:v>
      </x:c>
      <x:c r="G441" s="39" t="n">
        <x:f>IF(OR(I441&lt;&gt;"قابل مقایسه",COUNT(E441:F441)&lt;2),"n.a.",E441-F441)</x:f>
        <x:v>-0.04999999999999982</x:v>
      </x:c>
      <x:c r="H441" s="39" t="n">
        <x:f>IF(COUNT(E441:F441)&lt;2,"n.a.",E441-F441)</x:f>
        <x:v>-0.04999999999999982</x:v>
      </x:c>
      <x:c r="I441" s="3" t="str">
        <x:v>قابل مقایسه</x:v>
      </x:c>
      <x:c r="J441" s="3" t="str">
        <x:v>واحد درصد</x:v>
      </x:c>
      <x:c r="K441" s="3"/>
      <x:c r="L441" s="3"/>
      <x:c r="M441" s="3"/>
    </x:row>
    <x:row r="442" ht="42" customHeight="1">
      <x:c r="A442" s="2" t="str">
        <x:v>آسان پرداخت پرشین</x:v>
      </x:c>
      <x:c r="B442" s="17" t="str">
        <x:v>سهم تعداد کارت‌خوان</x:v>
      </x:c>
      <x:c r="C442" s="3" t="str">
        <x:v>کارت‌خوان</x:v>
      </x:c>
      <x:c r="D442" s="3" t="str">
        <x:v>سالانه</x:v>
      </x:c>
      <x:c r="E442" s="39" t="n">
        <x:f>IF(NOT(ISNUMBER('ورودی ابزار'!E278)),"n.a.",'ورودی ابزار'!E278)</x:f>
        <x:v>3.6</x:v>
      </x:c>
      <x:c r="F442" s="39" t="n">
        <x:f>IF(NOT(ISNUMBER('ورودی ابزار'!E842)),"n.a.",'ورودی ابزار'!E842)</x:f>
        <x:v>3.91</x:v>
      </x:c>
      <x:c r="G442" s="39" t="n">
        <x:f>IF(OR(I442&lt;&gt;"قابل مقایسه",COUNT(E442:F442)&lt;2),"n.a.",E442-F442)</x:f>
        <x:v>-0.31000000000000005</x:v>
      </x:c>
      <x:c r="H442" s="39" t="n">
        <x:f>IF(COUNT(E442:F442)&lt;2,"n.a.",E442-F442)</x:f>
        <x:v>-0.31000000000000005</x:v>
      </x:c>
      <x:c r="I442" s="3" t="str">
        <x:v>قابل مقایسه</x:v>
      </x:c>
      <x:c r="J442" s="3" t="str">
        <x:v>واحد درصد</x:v>
      </x:c>
      <x:c r="K442" s="3"/>
      <x:c r="L442" s="3"/>
      <x:c r="M442" s="3"/>
    </x:row>
    <x:row r="443" ht="42" customHeight="1">
      <x:c r="A443" s="2" t="str">
        <x:v>آسان پرداخت پرشین</x:v>
      </x:c>
      <x:c r="B443" s="17" t="str">
        <x:v>اثربخشی کارت‌خوان فعال</x:v>
      </x:c>
      <x:c r="C443" s="3" t="str">
        <x:v>کارت‌خوان</x:v>
      </x:c>
      <x:c r="D443" s="3" t="str">
        <x:v>ماهانه</x:v>
      </x:c>
      <x:c r="E443" s="39" t="n">
        <x:f>IF(NOT(ISNUMBER('ورودی ابزار'!E279)),"n.a.",'ورودی ابزار'!E279)</x:f>
        <x:v>0.885</x:v>
      </x:c>
      <x:c r="F443" s="39" t="n">
        <x:f>IF(NOT(ISNUMBER('ورودی ابزار'!E561)),"n.a.",'ورودی ابزار'!E561)</x:f>
        <x:v>0.892</x:v>
      </x:c>
      <x:c r="G443" s="39" t="n">
        <x:f>IF(OR(I443&lt;&gt;"قابل مقایسه",COUNT(E443:F443)&lt;2),"n.a.",E443-F443)</x:f>
        <x:v>-0.007000000000000006</x:v>
      </x:c>
      <x:c r="H443" s="39" t="n">
        <x:f>IF(COUNT(E443:F443)&lt;2,"n.a.",E443-F443)</x:f>
        <x:v>-0.007000000000000006</x:v>
      </x:c>
      <x:c r="I443" s="3" t="str">
        <x:v>قابل مقایسه</x:v>
      </x:c>
      <x:c r="J443" s="3" t="str">
        <x:v>واحد نسبت</x:v>
      </x:c>
      <x:c r="K443" s="3"/>
      <x:c r="L443" s="3"/>
      <x:c r="M443" s="3"/>
    </x:row>
    <x:row r="444" ht="42" customHeight="1">
      <x:c r="A444" s="2" t="str">
        <x:v>آسان پرداخت پرشین</x:v>
      </x:c>
      <x:c r="B444" s="17" t="str">
        <x:v>اثربخشی کارت‌خوان فعال</x:v>
      </x:c>
      <x:c r="C444" s="3" t="str">
        <x:v>کارت‌خوان</x:v>
      </x:c>
      <x:c r="D444" s="3" t="str">
        <x:v>سالانه</x:v>
      </x:c>
      <x:c r="E444" s="39" t="n">
        <x:f>IF(NOT(ISNUMBER('ورودی ابزار'!E279)),"n.a.",'ورودی ابزار'!E279)</x:f>
        <x:v>0.885</x:v>
      </x:c>
      <x:c r="F444" s="39" t="n">
        <x:f>IF(NOT(ISNUMBER('ورودی ابزار'!E843)),"n.a.",'ورودی ابزار'!E843)</x:f>
        <x:v>0.806</x:v>
      </x:c>
      <x:c r="G444" s="39" t="n">
        <x:f>IF(OR(I444&lt;&gt;"قابل مقایسه",COUNT(E444:F444)&lt;2),"n.a.",E444-F444)</x:f>
        <x:v>0.07899999999999996</x:v>
      </x:c>
      <x:c r="H444" s="39" t="n">
        <x:f>IF(COUNT(E444:F444)&lt;2,"n.a.",E444-F444)</x:f>
        <x:v>0.07899999999999996</x:v>
      </x:c>
      <x:c r="I444" s="3" t="str">
        <x:v>قابل مقایسه</x:v>
      </x:c>
      <x:c r="J444" s="3" t="str">
        <x:v>واحد نسبت</x:v>
      </x:c>
      <x:c r="K444" s="3"/>
      <x:c r="L444" s="3"/>
      <x:c r="M444" s="3"/>
    </x:row>
    <x:row r="445" ht="42" customHeight="1">
      <x:c r="A445" s="2" t="str">
        <x:v>الکترونیک کارت دماوند</x:v>
      </x:c>
      <x:c r="B445" s="17" t="str">
        <x:v>سهم تعداد کارت‌خوان</x:v>
      </x:c>
      <x:c r="C445" s="3" t="str">
        <x:v>کارت‌خوان</x:v>
      </x:c>
      <x:c r="D445" s="3" t="str">
        <x:v>ماهانه</x:v>
      </x:c>
      <x:c r="E445" s="39" t="n">
        <x:f>IF(NOT(ISNUMBER('ورودی ابزار'!E280)),"n.a.",'ورودی ابزار'!E280)</x:f>
        <x:v>0.25</x:v>
      </x:c>
      <x:c r="F445" s="39" t="n">
        <x:f>IF(NOT(ISNUMBER('ورودی ابزار'!E562)),"n.a.",'ورودی ابزار'!E562)</x:f>
        <x:v>0.24</x:v>
      </x:c>
      <x:c r="G445" s="39" t="n">
        <x:f>IF(OR(I445&lt;&gt;"قابل مقایسه",COUNT(E445:F445)&lt;2),"n.a.",E445-F445)</x:f>
        <x:v>0.010000000000000009</x:v>
      </x:c>
      <x:c r="H445" s="39" t="n">
        <x:f>IF(COUNT(E445:F445)&lt;2,"n.a.",E445-F445)</x:f>
        <x:v>0.010000000000000009</x:v>
      </x:c>
      <x:c r="I445" s="3" t="str">
        <x:v>قابل مقایسه</x:v>
      </x:c>
      <x:c r="J445" s="3" t="str">
        <x:v>واحد درصد</x:v>
      </x:c>
      <x:c r="K445" s="3"/>
      <x:c r="L445" s="3"/>
      <x:c r="M445" s="3"/>
    </x:row>
    <x:row r="446" ht="42" customHeight="1">
      <x:c r="A446" s="2" t="str">
        <x:v>الکترونیک کارت دماوند</x:v>
      </x:c>
      <x:c r="B446" s="17" t="str">
        <x:v>سهم تعداد کارت‌خوان</x:v>
      </x:c>
      <x:c r="C446" s="3" t="str">
        <x:v>کارت‌خوان</x:v>
      </x:c>
      <x:c r="D446" s="3" t="str">
        <x:v>سالانه</x:v>
      </x:c>
      <x:c r="E446" s="39" t="n">
        <x:f>IF(NOT(ISNUMBER('ورودی ابزار'!E280)),"n.a.",'ورودی ابزار'!E280)</x:f>
        <x:v>0.25</x:v>
      </x:c>
      <x:c r="F446" s="39" t="n">
        <x:f>IF(NOT(ISNUMBER('ورودی ابزار'!E844)),"n.a.",'ورودی ابزار'!E844)</x:f>
        <x:v>0.14</x:v>
      </x:c>
      <x:c r="G446" s="39" t="n">
        <x:f>IF(OR(I446&lt;&gt;"قابل مقایسه",COUNT(E446:F446)&lt;2),"n.a.",E446-F446)</x:f>
        <x:v>0.10999999999999999</x:v>
      </x:c>
      <x:c r="H446" s="39" t="n">
        <x:f>IF(COUNT(E446:F446)&lt;2,"n.a.",E446-F446)</x:f>
        <x:v>0.10999999999999999</x:v>
      </x:c>
      <x:c r="I446" s="3" t="str">
        <x:v>قابل مقایسه</x:v>
      </x:c>
      <x:c r="J446" s="3" t="str">
        <x:v>واحد درصد</x:v>
      </x:c>
      <x:c r="K446" s="3"/>
      <x:c r="L446" s="3"/>
      <x:c r="M446" s="3"/>
    </x:row>
    <x:row r="447" ht="42" customHeight="1">
      <x:c r="A447" s="2" t="str">
        <x:v>الکترونیک کارت دماوند</x:v>
      </x:c>
      <x:c r="B447" s="17" t="str">
        <x:v>اثربخشی کارت‌خوان فعال</x:v>
      </x:c>
      <x:c r="C447" s="3" t="str">
        <x:v>کارت‌خوان</x:v>
      </x:c>
      <x:c r="D447" s="3" t="str">
        <x:v>ماهانه</x:v>
      </x:c>
      <x:c r="E447" s="39" t="n">
        <x:f>IF(NOT(ISNUMBER('ورودی ابزار'!E281)),"n.a.",'ورودی ابزار'!E281)</x:f>
        <x:v>0.329</x:v>
      </x:c>
      <x:c r="F447" s="39" t="n">
        <x:f>IF(NOT(ISNUMBER('ورودی ابزار'!E563)),"n.a.",'ورودی ابزار'!E563)</x:f>
        <x:v>0.341</x:v>
      </x:c>
      <x:c r="G447" s="39" t="n">
        <x:f>IF(OR(I447&lt;&gt;"قابل مقایسه",COUNT(E447:F447)&lt;2),"n.a.",E447-F447)</x:f>
        <x:v>-0.01200000000000001</x:v>
      </x:c>
      <x:c r="H447" s="39" t="n">
        <x:f>IF(COUNT(E447:F447)&lt;2,"n.a.",E447-F447)</x:f>
        <x:v>-0.01200000000000001</x:v>
      </x:c>
      <x:c r="I447" s="3" t="str">
        <x:v>قابل مقایسه</x:v>
      </x:c>
      <x:c r="J447" s="3" t="str">
        <x:v>واحد نسبت</x:v>
      </x:c>
      <x:c r="K447" s="3"/>
      <x:c r="L447" s="3"/>
      <x:c r="M447" s="3"/>
    </x:row>
    <x:row r="448" ht="42" customHeight="1">
      <x:c r="A448" s="2" t="str">
        <x:v>الکترونیک کارت دماوند</x:v>
      </x:c>
      <x:c r="B448" s="17" t="str">
        <x:v>اثربخشی کارت‌خوان فعال</x:v>
      </x:c>
      <x:c r="C448" s="3" t="str">
        <x:v>کارت‌خوان</x:v>
      </x:c>
      <x:c r="D448" s="3" t="str">
        <x:v>سالانه</x:v>
      </x:c>
      <x:c r="E448" s="39" t="n">
        <x:f>IF(NOT(ISNUMBER('ورودی ابزار'!E281)),"n.a.",'ورودی ابزار'!E281)</x:f>
        <x:v>0.329</x:v>
      </x:c>
      <x:c r="F448" s="39" t="n">
        <x:f>IF(NOT(ISNUMBER('ورودی ابزار'!E845)),"n.a.",'ورودی ابزار'!E845)</x:f>
        <x:v>0.284</x:v>
      </x:c>
      <x:c r="G448" s="39" t="n">
        <x:f>IF(OR(I448&lt;&gt;"قابل مقایسه",COUNT(E448:F448)&lt;2),"n.a.",E448-F448)</x:f>
        <x:v>0.04500000000000004</x:v>
      </x:c>
      <x:c r="H448" s="39" t="n">
        <x:f>IF(COUNT(E448:F448)&lt;2,"n.a.",E448-F448)</x:f>
        <x:v>0.04500000000000004</x:v>
      </x:c>
      <x:c r="I448" s="3" t="str">
        <x:v>قابل مقایسه</x:v>
      </x:c>
      <x:c r="J448" s="3" t="str">
        <x:v>واحد نسبت</x:v>
      </x:c>
      <x:c r="K448" s="3"/>
      <x:c r="L448" s="3"/>
      <x:c r="M448" s="3"/>
    </x:row>
    <x:row r="449" ht="42" customHeight="1">
      <x:c r="A449" s="2" t="str">
        <x:v>به پرداخت ملت</x:v>
      </x:c>
      <x:c r="B449" s="17" t="str">
        <x:v>سهم تعداد کارت‌خوان</x:v>
      </x:c>
      <x:c r="C449" s="3" t="str">
        <x:v>کارت‌خوان</x:v>
      </x:c>
      <x:c r="D449" s="3" t="str">
        <x:v>ماهانه</x:v>
      </x:c>
      <x:c r="E449" s="39" t="n">
        <x:f>IF(NOT(ISNUMBER('ورودی ابزار'!E282)),"n.a.",'ورودی ابزار'!E282)</x:f>
        <x:v>20.7</x:v>
      </x:c>
      <x:c r="F449" s="39" t="n">
        <x:f>IF(NOT(ISNUMBER('ورودی ابزار'!E564)),"n.a.",'ورودی ابزار'!E564)</x:f>
        <x:v>20.95</x:v>
      </x:c>
      <x:c r="G449" s="39" t="n">
        <x:f>IF(OR(I449&lt;&gt;"قابل مقایسه",COUNT(E449:F449)&lt;2),"n.a.",E449-F449)</x:f>
        <x:v>-0.25</x:v>
      </x:c>
      <x:c r="H449" s="39" t="n">
        <x:f>IF(COUNT(E449:F449)&lt;2,"n.a.",E449-F449)</x:f>
        <x:v>-0.25</x:v>
      </x:c>
      <x:c r="I449" s="3" t="str">
        <x:v>قابل مقایسه</x:v>
      </x:c>
      <x:c r="J449" s="3" t="str">
        <x:v>واحد درصد</x:v>
      </x:c>
      <x:c r="K449" s="3"/>
      <x:c r="L449" s="3"/>
      <x:c r="M449" s="3"/>
    </x:row>
    <x:row r="450" ht="42" customHeight="1">
      <x:c r="A450" s="2" t="str">
        <x:v>به پرداخت ملت</x:v>
      </x:c>
      <x:c r="B450" s="17" t="str">
        <x:v>سهم تعداد کارت‌خوان</x:v>
      </x:c>
      <x:c r="C450" s="3" t="str">
        <x:v>کارت‌خوان</x:v>
      </x:c>
      <x:c r="D450" s="3" t="str">
        <x:v>سالانه</x:v>
      </x:c>
      <x:c r="E450" s="39" t="n">
        <x:f>IF(NOT(ISNUMBER('ورودی ابزار'!E282)),"n.a.",'ورودی ابزار'!E282)</x:f>
        <x:v>20.7</x:v>
      </x:c>
      <x:c r="F450" s="39" t="n">
        <x:f>IF(NOT(ISNUMBER('ورودی ابزار'!E846)),"n.a.",'ورودی ابزار'!E846)</x:f>
        <x:v>18.43</x:v>
      </x:c>
      <x:c r="G450" s="39" t="n">
        <x:f>IF(OR(I450&lt;&gt;"قابل مقایسه",COUNT(E450:F450)&lt;2),"n.a.",E450-F450)</x:f>
        <x:v>2.2699999999999996</x:v>
      </x:c>
      <x:c r="H450" s="39" t="n">
        <x:f>IF(COUNT(E450:F450)&lt;2,"n.a.",E450-F450)</x:f>
        <x:v>2.2699999999999996</x:v>
      </x:c>
      <x:c r="I450" s="3" t="str">
        <x:v>قابل مقایسه</x:v>
      </x:c>
      <x:c r="J450" s="3" t="str">
        <x:v>واحد درصد</x:v>
      </x:c>
      <x:c r="K450" s="3"/>
      <x:c r="L450" s="3"/>
      <x:c r="M450" s="3"/>
    </x:row>
    <x:row r="451" ht="42" customHeight="1">
      <x:c r="A451" s="2" t="str">
        <x:v>به پرداخت ملت</x:v>
      </x:c>
      <x:c r="B451" s="17" t="str">
        <x:v>اثربخشی کارت‌خوان فعال</x:v>
      </x:c>
      <x:c r="C451" s="3" t="str">
        <x:v>کارت‌خوان</x:v>
      </x:c>
      <x:c r="D451" s="3" t="str">
        <x:v>ماهانه</x:v>
      </x:c>
      <x:c r="E451" s="39" t="n">
        <x:f>IF(NOT(ISNUMBER('ورودی ابزار'!E283)),"n.a.",'ورودی ابزار'!E283)</x:f>
        <x:v>1.472</x:v>
      </x:c>
      <x:c r="F451" s="39" t="n">
        <x:f>IF(NOT(ISNUMBER('ورودی ابزار'!E565)),"n.a.",'ورودی ابزار'!E565)</x:f>
        <x:v>1.483</x:v>
      </x:c>
      <x:c r="G451" s="39" t="n">
        <x:f>IF(OR(I451&lt;&gt;"قابل مقایسه",COUNT(E451:F451)&lt;2),"n.a.",E451-F451)</x:f>
        <x:v>-0.01100000000000012</x:v>
      </x:c>
      <x:c r="H451" s="39" t="n">
        <x:f>IF(COUNT(E451:F451)&lt;2,"n.a.",E451-F451)</x:f>
        <x:v>-0.01100000000000012</x:v>
      </x:c>
      <x:c r="I451" s="3" t="str">
        <x:v>قابل مقایسه</x:v>
      </x:c>
      <x:c r="J451" s="3" t="str">
        <x:v>واحد نسبت</x:v>
      </x:c>
      <x:c r="K451" s="3"/>
      <x:c r="L451" s="3"/>
      <x:c r="M451" s="3"/>
    </x:row>
    <x:row r="452" ht="42" customHeight="1">
      <x:c r="A452" s="2" t="str">
        <x:v>به پرداخت ملت</x:v>
      </x:c>
      <x:c r="B452" s="17" t="str">
        <x:v>اثربخشی کارت‌خوان فعال</x:v>
      </x:c>
      <x:c r="C452" s="3" t="str">
        <x:v>کارت‌خوان</x:v>
      </x:c>
      <x:c r="D452" s="3" t="str">
        <x:v>سالانه</x:v>
      </x:c>
      <x:c r="E452" s="39" t="n">
        <x:f>IF(NOT(ISNUMBER('ورودی ابزار'!E283)),"n.a.",'ورودی ابزار'!E283)</x:f>
        <x:v>1.472</x:v>
      </x:c>
      <x:c r="F452" s="39" t="n">
        <x:f>IF(NOT(ISNUMBER('ورودی ابزار'!E847)),"n.a.",'ورودی ابزار'!E847)</x:f>
        <x:v>1.404</x:v>
      </x:c>
      <x:c r="G452" s="39" t="n">
        <x:f>IF(OR(I452&lt;&gt;"قابل مقایسه",COUNT(E452:F452)&lt;2),"n.a.",E452-F452)</x:f>
        <x:v>0.06800000000000006</x:v>
      </x:c>
      <x:c r="H452" s="39" t="n">
        <x:f>IF(COUNT(E452:F452)&lt;2,"n.a.",E452-F452)</x:f>
        <x:v>0.06800000000000006</x:v>
      </x:c>
      <x:c r="I452" s="3" t="str">
        <x:v>قابل مقایسه</x:v>
      </x:c>
      <x:c r="J452" s="3" t="str">
        <x:v>واحد نسبت</x:v>
      </x:c>
      <x:c r="K452" s="3"/>
      <x:c r="L452" s="3"/>
      <x:c r="M452" s="3"/>
    </x:row>
    <x:row r="453" ht="42" customHeight="1">
      <x:c r="A453" s="2" t="str">
        <x:v>پرداخت الکترونیک سداد</x:v>
      </x:c>
      <x:c r="B453" s="17" t="str">
        <x:v>سهم تعداد کارت‌خوان</x:v>
      </x:c>
      <x:c r="C453" s="3" t="str">
        <x:v>کارت‌خوان</x:v>
      </x:c>
      <x:c r="D453" s="3" t="str">
        <x:v>ماهانه</x:v>
      </x:c>
      <x:c r="E453" s="39" t="n">
        <x:f>IF(NOT(ISNUMBER('ورودی ابزار'!E284)),"n.a.",'ورودی ابزار'!E284)</x:f>
        <x:v>6.68</x:v>
      </x:c>
      <x:c r="F453" s="39" t="n">
        <x:f>IF(NOT(ISNUMBER('ورودی ابزار'!E566)),"n.a.",'ورودی ابزار'!E566)</x:f>
        <x:v>6.56</x:v>
      </x:c>
      <x:c r="G453" s="39" t="n">
        <x:f>IF(OR(I453&lt;&gt;"قابل مقایسه",COUNT(E453:F453)&lt;2),"n.a.",E453-F453)</x:f>
        <x:v>0.1200000000000001</x:v>
      </x:c>
      <x:c r="H453" s="39" t="n">
        <x:f>IF(COUNT(E453:F453)&lt;2,"n.a.",E453-F453)</x:f>
        <x:v>0.1200000000000001</x:v>
      </x:c>
      <x:c r="I453" s="3" t="str">
        <x:v>قابل مقایسه</x:v>
      </x:c>
      <x:c r="J453" s="3" t="str">
        <x:v>واحد درصد</x:v>
      </x:c>
      <x:c r="K453" s="3"/>
      <x:c r="L453" s="3"/>
      <x:c r="M453" s="3"/>
    </x:row>
    <x:row r="454" ht="42" customHeight="1">
      <x:c r="A454" s="2" t="str">
        <x:v>پرداخت الکترونیک سداد</x:v>
      </x:c>
      <x:c r="B454" s="17" t="str">
        <x:v>سهم تعداد کارت‌خوان</x:v>
      </x:c>
      <x:c r="C454" s="3" t="str">
        <x:v>کارت‌خوان</x:v>
      </x:c>
      <x:c r="D454" s="3" t="str">
        <x:v>سالانه</x:v>
      </x:c>
      <x:c r="E454" s="39" t="n">
        <x:f>IF(NOT(ISNUMBER('ورودی ابزار'!E284)),"n.a.",'ورودی ابزار'!E284)</x:f>
        <x:v>6.68</x:v>
      </x:c>
      <x:c r="F454" s="39" t="n">
        <x:f>IF(NOT(ISNUMBER('ورودی ابزار'!E848)),"n.a.",'ورودی ابزار'!E848)</x:f>
        <x:v>8.18</x:v>
      </x:c>
      <x:c r="G454" s="39" t="n">
        <x:f>IF(OR(I454&lt;&gt;"قابل مقایسه",COUNT(E454:F454)&lt;2),"n.a.",E454-F454)</x:f>
        <x:v>-1.5</x:v>
      </x:c>
      <x:c r="H454" s="39" t="n">
        <x:f>IF(COUNT(E454:F454)&lt;2,"n.a.",E454-F454)</x:f>
        <x:v>-1.5</x:v>
      </x:c>
      <x:c r="I454" s="3" t="str">
        <x:v>قابل مقایسه</x:v>
      </x:c>
      <x:c r="J454" s="3" t="str">
        <x:v>واحد درصد</x:v>
      </x:c>
      <x:c r="K454" s="3"/>
      <x:c r="L454" s="3"/>
      <x:c r="M454" s="3"/>
    </x:row>
    <x:row r="455" ht="42" customHeight="1">
      <x:c r="A455" s="2" t="str">
        <x:v>پرداخت الکترونیک سداد</x:v>
      </x:c>
      <x:c r="B455" s="17" t="str">
        <x:v>اثربخشی کارت‌خوان فعال</x:v>
      </x:c>
      <x:c r="C455" s="3" t="str">
        <x:v>کارت‌خوان</x:v>
      </x:c>
      <x:c r="D455" s="3" t="str">
        <x:v>ماهانه</x:v>
      </x:c>
      <x:c r="E455" s="39" t="n">
        <x:f>IF(NOT(ISNUMBER('ورودی ابزار'!E285)),"n.a.",'ورودی ابزار'!E285)</x:f>
        <x:v>0.961</x:v>
      </x:c>
      <x:c r="F455" s="39" t="n">
        <x:f>IF(NOT(ISNUMBER('ورودی ابزار'!E567)),"n.a.",'ورودی ابزار'!E567)</x:f>
        <x:v>0.936</x:v>
      </x:c>
      <x:c r="G455" s="39" t="n">
        <x:f>IF(OR(I455&lt;&gt;"قابل مقایسه",COUNT(E455:F455)&lt;2),"n.a.",E455-F455)</x:f>
        <x:v>0.02499999999999991</x:v>
      </x:c>
      <x:c r="H455" s="39" t="n">
        <x:f>IF(COUNT(E455:F455)&lt;2,"n.a.",E455-F455)</x:f>
        <x:v>0.02499999999999991</x:v>
      </x:c>
      <x:c r="I455" s="3" t="str">
        <x:v>قابل مقایسه</x:v>
      </x:c>
      <x:c r="J455" s="3" t="str">
        <x:v>واحد نسبت</x:v>
      </x:c>
      <x:c r="K455" s="3"/>
      <x:c r="L455" s="3"/>
      <x:c r="M455" s="3"/>
    </x:row>
    <x:row r="456" ht="42" customHeight="1">
      <x:c r="A456" s="2" t="str">
        <x:v>پرداخت الکترونیک سداد</x:v>
      </x:c>
      <x:c r="B456" s="17" t="str">
        <x:v>اثربخشی کارت‌خوان فعال</x:v>
      </x:c>
      <x:c r="C456" s="3" t="str">
        <x:v>کارت‌خوان</x:v>
      </x:c>
      <x:c r="D456" s="3" t="str">
        <x:v>سالانه</x:v>
      </x:c>
      <x:c r="E456" s="39" t="n">
        <x:f>IF(NOT(ISNUMBER('ورودی ابزار'!E285)),"n.a.",'ورودی ابزار'!E285)</x:f>
        <x:v>0.961</x:v>
      </x:c>
      <x:c r="F456" s="39" t="n">
        <x:f>IF(NOT(ISNUMBER('ورودی ابزار'!E849)),"n.a.",'ورودی ابزار'!E849)</x:f>
        <x:v>1.141</x:v>
      </x:c>
      <x:c r="G456" s="39" t="n">
        <x:f>IF(OR(I456&lt;&gt;"قابل مقایسه",COUNT(E456:F456)&lt;2),"n.a.",E456-F456)</x:f>
        <x:v>-0.18000000000000005</x:v>
      </x:c>
      <x:c r="H456" s="39" t="n">
        <x:f>IF(COUNT(E456:F456)&lt;2,"n.a.",E456-F456)</x:f>
        <x:v>-0.18000000000000005</x:v>
      </x:c>
      <x:c r="I456" s="3" t="str">
        <x:v>قابل مقایسه</x:v>
      </x:c>
      <x:c r="J456" s="3" t="str">
        <x:v>واحد نسبت</x:v>
      </x:c>
      <x:c r="K456" s="3"/>
      <x:c r="L456" s="3"/>
      <x:c r="M456" s="3"/>
    </x:row>
    <x:row r="457" ht="42" customHeight="1">
      <x:c r="A457" s="2" t="str">
        <x:v>پرداخت الکترونیک پاسارگاد</x:v>
      </x:c>
      <x:c r="B457" s="17" t="str">
        <x:v>سهم تعداد کارت‌خوان</x:v>
      </x:c>
      <x:c r="C457" s="3" t="str">
        <x:v>کارت‌خوان</x:v>
      </x:c>
      <x:c r="D457" s="3" t="str">
        <x:v>ماهانه</x:v>
      </x:c>
      <x:c r="E457" s="39" t="n">
        <x:f>IF(NOT(ISNUMBER('ورودی ابزار'!E286)),"n.a.",'ورودی ابزار'!E286)</x:f>
        <x:v>4.75</x:v>
      </x:c>
      <x:c r="F457" s="39" t="n">
        <x:f>IF(NOT(ISNUMBER('ورودی ابزار'!E568)),"n.a.",'ورودی ابزار'!E568)</x:f>
        <x:v>4.79</x:v>
      </x:c>
      <x:c r="G457" s="39" t="n">
        <x:f>IF(OR(I457&lt;&gt;"قابل مقایسه",COUNT(E457:F457)&lt;2),"n.a.",E457-F457)</x:f>
        <x:v>-0.040000000000000036</x:v>
      </x:c>
      <x:c r="H457" s="39" t="n">
        <x:f>IF(COUNT(E457:F457)&lt;2,"n.a.",E457-F457)</x:f>
        <x:v>-0.040000000000000036</x:v>
      </x:c>
      <x:c r="I457" s="3" t="str">
        <x:v>قابل مقایسه</x:v>
      </x:c>
      <x:c r="J457" s="3" t="str">
        <x:v>واحد درصد</x:v>
      </x:c>
      <x:c r="K457" s="3"/>
      <x:c r="L457" s="3"/>
      <x:c r="M457" s="3"/>
    </x:row>
    <x:row r="458" ht="42" customHeight="1">
      <x:c r="A458" s="2" t="str">
        <x:v>پرداخت الکترونیک پاسارگاد</x:v>
      </x:c>
      <x:c r="B458" s="17" t="str">
        <x:v>سهم تعداد کارت‌خوان</x:v>
      </x:c>
      <x:c r="C458" s="3" t="str">
        <x:v>کارت‌خوان</x:v>
      </x:c>
      <x:c r="D458" s="3" t="str">
        <x:v>سالانه</x:v>
      </x:c>
      <x:c r="E458" s="39" t="n">
        <x:f>IF(NOT(ISNUMBER('ورودی ابزار'!E286)),"n.a.",'ورودی ابزار'!E286)</x:f>
        <x:v>4.75</x:v>
      </x:c>
      <x:c r="F458" s="39" t="n">
        <x:f>IF(NOT(ISNUMBER('ورودی ابزار'!E850)),"n.a.",'ورودی ابزار'!E850)</x:f>
        <x:v>6.03</x:v>
      </x:c>
      <x:c r="G458" s="39" t="n">
        <x:f>IF(OR(I458&lt;&gt;"قابل مقایسه",COUNT(E458:F458)&lt;2),"n.a.",E458-F458)</x:f>
        <x:v>-1.2800000000000002</x:v>
      </x:c>
      <x:c r="H458" s="39" t="n">
        <x:f>IF(COUNT(E458:F458)&lt;2,"n.a.",E458-F458)</x:f>
        <x:v>-1.2800000000000002</x:v>
      </x:c>
      <x:c r="I458" s="3" t="str">
        <x:v>قابل مقایسه</x:v>
      </x:c>
      <x:c r="J458" s="3" t="str">
        <x:v>واحد درصد</x:v>
      </x:c>
      <x:c r="K458" s="3"/>
      <x:c r="L458" s="3"/>
      <x:c r="M458" s="3"/>
    </x:row>
    <x:row r="459" ht="42" customHeight="1">
      <x:c r="A459" s="2" t="str">
        <x:v>پرداخت الکترونیک پاسارگاد</x:v>
      </x:c>
      <x:c r="B459" s="17" t="str">
        <x:v>اثربخشی کارت‌خوان فعال</x:v>
      </x:c>
      <x:c r="C459" s="3" t="str">
        <x:v>کارت‌خوان</x:v>
      </x:c>
      <x:c r="D459" s="3" t="str">
        <x:v>ماهانه</x:v>
      </x:c>
      <x:c r="E459" s="39" t="n">
        <x:f>IF(NOT(ISNUMBER('ورودی ابزار'!E287)),"n.a.",'ورودی ابزار'!E287)</x:f>
        <x:v>0.517</x:v>
      </x:c>
      <x:c r="F459" s="39" t="n">
        <x:f>IF(NOT(ISNUMBER('ورودی ابزار'!E569)),"n.a.",'ورودی ابزار'!E569)</x:f>
        <x:v>0.504</x:v>
      </x:c>
      <x:c r="G459" s="39" t="n">
        <x:f>IF(OR(I459&lt;&gt;"قابل مقایسه",COUNT(E459:F459)&lt;2),"n.a.",E459-F459)</x:f>
        <x:v>0.013000000000000012</x:v>
      </x:c>
      <x:c r="H459" s="39" t="n">
        <x:f>IF(COUNT(E459:F459)&lt;2,"n.a.",E459-F459)</x:f>
        <x:v>0.013000000000000012</x:v>
      </x:c>
      <x:c r="I459" s="3" t="str">
        <x:v>قابل مقایسه</x:v>
      </x:c>
      <x:c r="J459" s="3" t="str">
        <x:v>واحد نسبت</x:v>
      </x:c>
      <x:c r="K459" s="3"/>
      <x:c r="L459" s="3"/>
      <x:c r="M459" s="3"/>
    </x:row>
    <x:row r="460" ht="42" customHeight="1">
      <x:c r="A460" s="2" t="str">
        <x:v>پرداخت الکترونیک پاسارگاد</x:v>
      </x:c>
      <x:c r="B460" s="17" t="str">
        <x:v>اثربخشی کارت‌خوان فعال</x:v>
      </x:c>
      <x:c r="C460" s="3" t="str">
        <x:v>کارت‌خوان</x:v>
      </x:c>
      <x:c r="D460" s="3" t="str">
        <x:v>سالانه</x:v>
      </x:c>
      <x:c r="E460" s="39" t="n">
        <x:f>IF(NOT(ISNUMBER('ورودی ابزار'!E287)),"n.a.",'ورودی ابزار'!E287)</x:f>
        <x:v>0.517</x:v>
      </x:c>
      <x:c r="F460" s="39" t="n">
        <x:f>IF(NOT(ISNUMBER('ورودی ابزار'!E851)),"n.a.",'ورودی ابزار'!E851)</x:f>
        <x:v>0.454</x:v>
      </x:c>
      <x:c r="G460" s="39" t="n">
        <x:f>IF(OR(I460&lt;&gt;"قابل مقایسه",COUNT(E460:F460)&lt;2),"n.a.",E460-F460)</x:f>
        <x:v>0.063</x:v>
      </x:c>
      <x:c r="H460" s="39" t="n">
        <x:f>IF(COUNT(E460:F460)&lt;2,"n.a.",E460-F460)</x:f>
        <x:v>0.063</x:v>
      </x:c>
      <x:c r="I460" s="3" t="str">
        <x:v>قابل مقایسه</x:v>
      </x:c>
      <x:c r="J460" s="3" t="str">
        <x:v>واحد نسبت</x:v>
      </x:c>
      <x:c r="K460" s="3"/>
      <x:c r="L460" s="3"/>
      <x:c r="M460" s="3"/>
    </x:row>
    <x:row r="461" ht="42" customHeight="1">
      <x:c r="A461" s="2" t="str">
        <x:v>پرداخت الکترونیک سامان</x:v>
      </x:c>
      <x:c r="B461" s="17" t="str">
        <x:v>سهم تعداد کارت‌خوان</x:v>
      </x:c>
      <x:c r="C461" s="3" t="str">
        <x:v>کارت‌خوان</x:v>
      </x:c>
      <x:c r="D461" s="3" t="str">
        <x:v>ماهانه</x:v>
      </x:c>
      <x:c r="E461" s="39" t="n">
        <x:f>IF(NOT(ISNUMBER('ورودی ابزار'!E288)),"n.a.",'ورودی ابزار'!E288)</x:f>
        <x:v>19.31</x:v>
      </x:c>
      <x:c r="F461" s="39" t="n">
        <x:f>IF(NOT(ISNUMBER('ورودی ابزار'!E570)),"n.a.",'ورودی ابزار'!E570)</x:f>
        <x:v>19.51</x:v>
      </x:c>
      <x:c r="G461" s="39" t="n">
        <x:f>IF(OR(I461&lt;&gt;"قابل مقایسه",COUNT(E461:F461)&lt;2),"n.a.",E461-F461)</x:f>
        <x:v>-0.20000000000000284</x:v>
      </x:c>
      <x:c r="H461" s="39" t="n">
        <x:f>IF(COUNT(E461:F461)&lt;2,"n.a.",E461-F461)</x:f>
        <x:v>-0.20000000000000284</x:v>
      </x:c>
      <x:c r="I461" s="3" t="str">
        <x:v>قابل مقایسه</x:v>
      </x:c>
      <x:c r="J461" s="3" t="str">
        <x:v>واحد درصد</x:v>
      </x:c>
      <x:c r="K461" s="3"/>
      <x:c r="L461" s="3"/>
      <x:c r="M461" s="3"/>
    </x:row>
    <x:row r="462" ht="42" customHeight="1">
      <x:c r="A462" s="2" t="str">
        <x:v>پرداخت الکترونیک سامان</x:v>
      </x:c>
      <x:c r="B462" s="17" t="str">
        <x:v>سهم تعداد کارت‌خوان</x:v>
      </x:c>
      <x:c r="C462" s="3" t="str">
        <x:v>کارت‌خوان</x:v>
      </x:c>
      <x:c r="D462" s="3" t="str">
        <x:v>سالانه</x:v>
      </x:c>
      <x:c r="E462" s="39" t="n">
        <x:f>IF(NOT(ISNUMBER('ورودی ابزار'!E288)),"n.a.",'ورودی ابزار'!E288)</x:f>
        <x:v>19.31</x:v>
      </x:c>
      <x:c r="F462" s="39" t="n">
        <x:f>IF(NOT(ISNUMBER('ورودی ابزار'!E852)),"n.a.",'ورودی ابزار'!E852)</x:f>
        <x:v>20.41</x:v>
      </x:c>
      <x:c r="G462" s="39" t="n">
        <x:f>IF(OR(I462&lt;&gt;"قابل مقایسه",COUNT(E462:F462)&lt;2),"n.a.",E462-F462)</x:f>
        <x:v>-1.1000000000000014</x:v>
      </x:c>
      <x:c r="H462" s="39" t="n">
        <x:f>IF(COUNT(E462:F462)&lt;2,"n.a.",E462-F462)</x:f>
        <x:v>-1.1000000000000014</x:v>
      </x:c>
      <x:c r="I462" s="3" t="str">
        <x:v>قابل مقایسه</x:v>
      </x:c>
      <x:c r="J462" s="3" t="str">
        <x:v>واحد درصد</x:v>
      </x:c>
      <x:c r="K462" s="3"/>
      <x:c r="L462" s="3"/>
      <x:c r="M462" s="3"/>
    </x:row>
    <x:row r="463" ht="42" customHeight="1">
      <x:c r="A463" s="2" t="str">
        <x:v>پرداخت الکترونیک سامان</x:v>
      </x:c>
      <x:c r="B463" s="17" t="str">
        <x:v>اثربخشی کارت‌خوان فعال</x:v>
      </x:c>
      <x:c r="C463" s="3" t="str">
        <x:v>کارت‌خوان</x:v>
      </x:c>
      <x:c r="D463" s="3" t="str">
        <x:v>ماهانه</x:v>
      </x:c>
      <x:c r="E463" s="39" t="n">
        <x:f>IF(NOT(ISNUMBER('ورودی ابزار'!E289)),"n.a.",'ورودی ابزار'!E289)</x:f>
        <x:v>1.459</x:v>
      </x:c>
      <x:c r="F463" s="39" t="n">
        <x:f>IF(NOT(ISNUMBER('ورودی ابزار'!E571)),"n.a.",'ورودی ابزار'!E571)</x:f>
        <x:v>1.468</x:v>
      </x:c>
      <x:c r="G463" s="39" t="n">
        <x:f>IF(OR(I463&lt;&gt;"قابل مقایسه",COUNT(E463:F463)&lt;2),"n.a.",E463-F463)</x:f>
        <x:v>-0.008999999999999897</x:v>
      </x:c>
      <x:c r="H463" s="39" t="n">
        <x:f>IF(COUNT(E463:F463)&lt;2,"n.a.",E463-F463)</x:f>
        <x:v>-0.008999999999999897</x:v>
      </x:c>
      <x:c r="I463" s="3" t="str">
        <x:v>قابل مقایسه</x:v>
      </x:c>
      <x:c r="J463" s="3" t="str">
        <x:v>واحد نسبت</x:v>
      </x:c>
      <x:c r="K463" s="3"/>
      <x:c r="L463" s="3"/>
      <x:c r="M463" s="3"/>
    </x:row>
    <x:row r="464" ht="42" customHeight="1">
      <x:c r="A464" s="2" t="str">
        <x:v>پرداخت الکترونیک سامان</x:v>
      </x:c>
      <x:c r="B464" s="17" t="str">
        <x:v>اثربخشی کارت‌خوان فعال</x:v>
      </x:c>
      <x:c r="C464" s="3" t="str">
        <x:v>کارت‌خوان</x:v>
      </x:c>
      <x:c r="D464" s="3" t="str">
        <x:v>سالانه</x:v>
      </x:c>
      <x:c r="E464" s="39" t="n">
        <x:f>IF(NOT(ISNUMBER('ورودی ابزار'!E289)),"n.a.",'ورودی ابزار'!E289)</x:f>
        <x:v>1.459</x:v>
      </x:c>
      <x:c r="F464" s="39" t="n">
        <x:f>IF(NOT(ISNUMBER('ورودی ابزار'!E853)),"n.a.",'ورودی ابزار'!E853)</x:f>
        <x:v>1.457</x:v>
      </x:c>
      <x:c r="G464" s="39" t="n">
        <x:f>IF(OR(I464&lt;&gt;"قابل مقایسه",COUNT(E464:F464)&lt;2),"n.a.",E464-F464)</x:f>
        <x:v>0.0020000000000000018</x:v>
      </x:c>
      <x:c r="H464" s="39" t="n">
        <x:f>IF(COUNT(E464:F464)&lt;2,"n.a.",E464-F464)</x:f>
        <x:v>0.0020000000000000018</x:v>
      </x:c>
      <x:c r="I464" s="3" t="str">
        <x:v>قابل مقایسه</x:v>
      </x:c>
      <x:c r="J464" s="3" t="str">
        <x:v>واحد نسبت</x:v>
      </x:c>
      <x:c r="K464" s="3"/>
      <x:c r="L464" s="3"/>
      <x:c r="M464" s="3"/>
    </x:row>
    <x:row r="465" ht="42" customHeight="1">
      <x:c r="A465" s="2" t="str">
        <x:v>پرداخت الکترونیک سپهر</x:v>
      </x:c>
      <x:c r="B465" s="17" t="str">
        <x:v>سهم تعداد کارت‌خوان</x:v>
      </x:c>
      <x:c r="C465" s="3" t="str">
        <x:v>کارت‌خوان</x:v>
      </x:c>
      <x:c r="D465" s="3" t="str">
        <x:v>ماهانه</x:v>
      </x:c>
      <x:c r="E465" s="39" t="n">
        <x:f>IF(NOT(ISNUMBER('ورودی ابزار'!E290)),"n.a.",'ورودی ابزار'!E290)</x:f>
        <x:v>3.71</x:v>
      </x:c>
      <x:c r="F465" s="39" t="n">
        <x:f>IF(NOT(ISNUMBER('ورودی ابزار'!E572)),"n.a.",'ورودی ابزار'!E572)</x:f>
        <x:v>3.73</x:v>
      </x:c>
      <x:c r="G465" s="39" t="n">
        <x:f>IF(OR(I465&lt;&gt;"قابل مقایسه",COUNT(E465:F465)&lt;2),"n.a.",E465-F465)</x:f>
        <x:v>-0.020000000000000018</x:v>
      </x:c>
      <x:c r="H465" s="39" t="n">
        <x:f>IF(COUNT(E465:F465)&lt;2,"n.a.",E465-F465)</x:f>
        <x:v>-0.020000000000000018</x:v>
      </x:c>
      <x:c r="I465" s="3" t="str">
        <x:v>قابل مقایسه</x:v>
      </x:c>
      <x:c r="J465" s="3" t="str">
        <x:v>واحد درصد</x:v>
      </x:c>
      <x:c r="K465" s="3"/>
      <x:c r="L465" s="3"/>
      <x:c r="M465" s="3"/>
    </x:row>
    <x:row r="466" ht="42" customHeight="1">
      <x:c r="A466" s="2" t="str">
        <x:v>پرداخت الکترونیک سپهر</x:v>
      </x:c>
      <x:c r="B466" s="17" t="str">
        <x:v>سهم تعداد کارت‌خوان</x:v>
      </x:c>
      <x:c r="C466" s="3" t="str">
        <x:v>کارت‌خوان</x:v>
      </x:c>
      <x:c r="D466" s="3" t="str">
        <x:v>سالانه</x:v>
      </x:c>
      <x:c r="E466" s="39" t="n">
        <x:f>IF(NOT(ISNUMBER('ورودی ابزار'!E290)),"n.a.",'ورودی ابزار'!E290)</x:f>
        <x:v>3.71</x:v>
      </x:c>
      <x:c r="F466" s="39" t="n">
        <x:f>IF(NOT(ISNUMBER('ورودی ابزار'!E854)),"n.a.",'ورودی ابزار'!E854)</x:f>
        <x:v>3.67</x:v>
      </x:c>
      <x:c r="G466" s="39" t="n">
        <x:f>IF(OR(I466&lt;&gt;"قابل مقایسه",COUNT(E466:F466)&lt;2),"n.a.",E466-F466)</x:f>
        <x:v>0.040000000000000036</x:v>
      </x:c>
      <x:c r="H466" s="39" t="n">
        <x:f>IF(COUNT(E466:F466)&lt;2,"n.a.",E466-F466)</x:f>
        <x:v>0.040000000000000036</x:v>
      </x:c>
      <x:c r="I466" s="3" t="str">
        <x:v>قابل مقایسه</x:v>
      </x:c>
      <x:c r="J466" s="3" t="str">
        <x:v>واحد درصد</x:v>
      </x:c>
      <x:c r="K466" s="3"/>
      <x:c r="L466" s="3"/>
      <x:c r="M466" s="3"/>
    </x:row>
    <x:row r="467" ht="42" customHeight="1">
      <x:c r="A467" s="2" t="str">
        <x:v>پرداخت الکترونیک سپهر</x:v>
      </x:c>
      <x:c r="B467" s="17" t="str">
        <x:v>اثربخشی کارت‌خوان فعال</x:v>
      </x:c>
      <x:c r="C467" s="3" t="str">
        <x:v>کارت‌خوان</x:v>
      </x:c>
      <x:c r="D467" s="3" t="str">
        <x:v>ماهانه</x:v>
      </x:c>
      <x:c r="E467" s="39" t="n">
        <x:f>IF(NOT(ISNUMBER('ورودی ابزار'!E291)),"n.a.",'ورودی ابزار'!E291)</x:f>
        <x:v>0.558</x:v>
      </x:c>
      <x:c r="F467" s="39" t="n">
        <x:f>IF(NOT(ISNUMBER('ورودی ابزار'!E573)),"n.a.",'ورودی ابزار'!E573)</x:f>
        <x:v>0.561</x:v>
      </x:c>
      <x:c r="G467" s="39" t="n">
        <x:f>IF(OR(I467&lt;&gt;"قابل مقایسه",COUNT(E467:F467)&lt;2),"n.a.",E467-F467)</x:f>
        <x:v>-0.0030000000000000027</x:v>
      </x:c>
      <x:c r="H467" s="39" t="n">
        <x:f>IF(COUNT(E467:F467)&lt;2,"n.a.",E467-F467)</x:f>
        <x:v>-0.0030000000000000027</x:v>
      </x:c>
      <x:c r="I467" s="3" t="str">
        <x:v>قابل مقایسه</x:v>
      </x:c>
      <x:c r="J467" s="3" t="str">
        <x:v>واحد نسبت</x:v>
      </x:c>
      <x:c r="K467" s="3"/>
      <x:c r="L467" s="3"/>
      <x:c r="M467" s="3"/>
    </x:row>
    <x:row r="468" ht="42" customHeight="1">
      <x:c r="A468" s="2" t="str">
        <x:v>پرداخت الکترونیک سپهر</x:v>
      </x:c>
      <x:c r="B468" s="17" t="str">
        <x:v>اثربخشی کارت‌خوان فعال</x:v>
      </x:c>
      <x:c r="C468" s="3" t="str">
        <x:v>کارت‌خوان</x:v>
      </x:c>
      <x:c r="D468" s="3" t="str">
        <x:v>سالانه</x:v>
      </x:c>
      <x:c r="E468" s="39" t="n">
        <x:f>IF(NOT(ISNUMBER('ورودی ابزار'!E291)),"n.a.",'ورودی ابزار'!E291)</x:f>
        <x:v>0.558</x:v>
      </x:c>
      <x:c r="F468" s="39" t="n">
        <x:f>IF(NOT(ISNUMBER('ورودی ابزار'!E855)),"n.a.",'ورودی ابزار'!E855)</x:f>
        <x:v>0.516</x:v>
      </x:c>
      <x:c r="G468" s="39" t="n">
        <x:f>IF(OR(I468&lt;&gt;"قابل مقایسه",COUNT(E468:F468)&lt;2),"n.a.",E468-F468)</x:f>
        <x:v>0.04200000000000004</x:v>
      </x:c>
      <x:c r="H468" s="39" t="n">
        <x:f>IF(COUNT(E468:F468)&lt;2,"n.a.",E468-F468)</x:f>
        <x:v>0.04200000000000004</x:v>
      </x:c>
      <x:c r="I468" s="3" t="str">
        <x:v>قابل مقایسه</x:v>
      </x:c>
      <x:c r="J468" s="3" t="str">
        <x:v>واحد نسبت</x:v>
      </x:c>
      <x:c r="K468" s="3"/>
      <x:c r="L468" s="3"/>
      <x:c r="M468" s="3"/>
    </x:row>
    <x:row r="469" ht="42" customHeight="1">
      <x:c r="A469" s="2" t="str">
        <x:v>پرداخت نوین آرین</x:v>
      </x:c>
      <x:c r="B469" s="17" t="str">
        <x:v>سهم تعداد کارت‌خوان</x:v>
      </x:c>
      <x:c r="C469" s="3" t="str">
        <x:v>کارت‌خوان</x:v>
      </x:c>
      <x:c r="D469" s="3" t="str">
        <x:v>ماهانه</x:v>
      </x:c>
      <x:c r="E469" s="39" t="n">
        <x:f>IF(NOT(ISNUMBER('ورودی ابزار'!E292)),"n.a.",'ورودی ابزار'!E292)</x:f>
        <x:v>12.33</x:v>
      </x:c>
      <x:c r="F469" s="39" t="n">
        <x:f>IF(NOT(ISNUMBER('ورودی ابزار'!E574)),"n.a.",'ورودی ابزار'!E574)</x:f>
        <x:v>12.36</x:v>
      </x:c>
      <x:c r="G469" s="39" t="n">
        <x:f>IF(OR(I469&lt;&gt;"قابل مقایسه",COUNT(E469:F469)&lt;2),"n.a.",E469-F469)</x:f>
        <x:v>-0.02999999999999936</x:v>
      </x:c>
      <x:c r="H469" s="39" t="n">
        <x:f>IF(COUNT(E469:F469)&lt;2,"n.a.",E469-F469)</x:f>
        <x:v>-0.02999999999999936</x:v>
      </x:c>
      <x:c r="I469" s="3" t="str">
        <x:v>قابل مقایسه</x:v>
      </x:c>
      <x:c r="J469" s="3" t="str">
        <x:v>واحد درصد</x:v>
      </x:c>
      <x:c r="K469" s="3"/>
      <x:c r="L469" s="3"/>
      <x:c r="M469" s="3"/>
    </x:row>
    <x:row r="470" ht="42" customHeight="1">
      <x:c r="A470" s="2" t="str">
        <x:v>پرداخت نوین آرین</x:v>
      </x:c>
      <x:c r="B470" s="17" t="str">
        <x:v>سهم تعداد کارت‌خوان</x:v>
      </x:c>
      <x:c r="C470" s="3" t="str">
        <x:v>کارت‌خوان</x:v>
      </x:c>
      <x:c r="D470" s="3" t="str">
        <x:v>سالانه</x:v>
      </x:c>
      <x:c r="E470" s="39" t="n">
        <x:f>IF(NOT(ISNUMBER('ورودی ابزار'!E292)),"n.a.",'ورودی ابزار'!E292)</x:f>
        <x:v>12.33</x:v>
      </x:c>
      <x:c r="F470" s="39" t="n">
        <x:f>IF(NOT(ISNUMBER('ورودی ابزار'!E856)),"n.a.",'ورودی ابزار'!E856)</x:f>
        <x:v>10.88</x:v>
      </x:c>
      <x:c r="G470" s="39" t="n">
        <x:f>IF(OR(I470&lt;&gt;"قابل مقایسه",COUNT(E470:F470)&lt;2),"n.a.",E470-F470)</x:f>
        <x:v>1.4499999999999993</x:v>
      </x:c>
      <x:c r="H470" s="39" t="n">
        <x:f>IF(COUNT(E470:F470)&lt;2,"n.a.",E470-F470)</x:f>
        <x:v>1.4499999999999993</x:v>
      </x:c>
      <x:c r="I470" s="3" t="str">
        <x:v>قابل مقایسه</x:v>
      </x:c>
      <x:c r="J470" s="3" t="str">
        <x:v>واحد درصد</x:v>
      </x:c>
      <x:c r="K470" s="3"/>
      <x:c r="L470" s="3"/>
      <x:c r="M470" s="3"/>
    </x:row>
    <x:row r="471" ht="42" customHeight="1">
      <x:c r="A471" s="2" t="str">
        <x:v>پرداخت نوین آرین</x:v>
      </x:c>
      <x:c r="B471" s="17" t="str">
        <x:v>اثربخشی کارت‌خوان فعال</x:v>
      </x:c>
      <x:c r="C471" s="3" t="str">
        <x:v>کارت‌خوان</x:v>
      </x:c>
      <x:c r="D471" s="3" t="str">
        <x:v>ماهانه</x:v>
      </x:c>
      <x:c r="E471" s="39" t="n">
        <x:f>IF(NOT(ISNUMBER('ورودی ابزار'!E293)),"n.a.",'ورودی ابزار'!E293)</x:f>
        <x:v>0.716</x:v>
      </x:c>
      <x:c r="F471" s="39" t="n">
        <x:f>IF(NOT(ISNUMBER('ورودی ابزار'!E575)),"n.a.",'ورودی ابزار'!E575)</x:f>
        <x:v>0.732</x:v>
      </x:c>
      <x:c r="G471" s="39" t="n">
        <x:f>IF(OR(I471&lt;&gt;"قابل مقایسه",COUNT(E471:F471)&lt;2),"n.a.",E471-F471)</x:f>
        <x:v>-0.016000000000000014</x:v>
      </x:c>
      <x:c r="H471" s="39" t="n">
        <x:f>IF(COUNT(E471:F471)&lt;2,"n.a.",E471-F471)</x:f>
        <x:v>-0.016000000000000014</x:v>
      </x:c>
      <x:c r="I471" s="3" t="str">
        <x:v>قابل مقایسه</x:v>
      </x:c>
      <x:c r="J471" s="3" t="str">
        <x:v>واحد نسبت</x:v>
      </x:c>
      <x:c r="K471" s="3"/>
      <x:c r="L471" s="3"/>
      <x:c r="M471" s="3"/>
    </x:row>
    <x:row r="472" ht="42" customHeight="1">
      <x:c r="A472" s="2" t="str">
        <x:v>پرداخت نوین آرین</x:v>
      </x:c>
      <x:c r="B472" s="17" t="str">
        <x:v>اثربخشی کارت‌خوان فعال</x:v>
      </x:c>
      <x:c r="C472" s="3" t="str">
        <x:v>کارت‌خوان</x:v>
      </x:c>
      <x:c r="D472" s="3" t="str">
        <x:v>سالانه</x:v>
      </x:c>
      <x:c r="E472" s="39" t="n">
        <x:f>IF(NOT(ISNUMBER('ورودی ابزار'!E293)),"n.a.",'ورودی ابزار'!E293)</x:f>
        <x:v>0.716</x:v>
      </x:c>
      <x:c r="F472" s="39" t="n">
        <x:f>IF(NOT(ISNUMBER('ورودی ابزار'!E857)),"n.a.",'ورودی ابزار'!E857)</x:f>
        <x:v>0.815</x:v>
      </x:c>
      <x:c r="G472" s="39" t="n">
        <x:f>IF(OR(I472&lt;&gt;"قابل مقایسه",COUNT(E472:F472)&lt;2),"n.a.",E472-F472)</x:f>
        <x:v>-0.09899999999999998</x:v>
      </x:c>
      <x:c r="H472" s="39" t="n">
        <x:f>IF(COUNT(E472:F472)&lt;2,"n.a.",E472-F472)</x:f>
        <x:v>-0.09899999999999998</x:v>
      </x:c>
      <x:c r="I472" s="3" t="str">
        <x:v>قابل مقایسه</x:v>
      </x:c>
      <x:c r="J472" s="3" t="str">
        <x:v>واحد نسبت</x:v>
      </x:c>
      <x:c r="K472" s="3"/>
      <x:c r="L472" s="3"/>
      <x:c r="M472" s="3"/>
    </x:row>
    <x:row r="473" ht="42" customHeight="1">
      <x:c r="A473" s="2" t="str">
        <x:v>تجارت الکترونیک پارسیان</x:v>
      </x:c>
      <x:c r="B473" s="17" t="str">
        <x:v>سهم تعداد کارت‌خوان</x:v>
      </x:c>
      <x:c r="C473" s="3" t="str">
        <x:v>کارت‌خوان</x:v>
      </x:c>
      <x:c r="D473" s="3" t="str">
        <x:v>ماهانه</x:v>
      </x:c>
      <x:c r="E473" s="39" t="n">
        <x:f>IF(NOT(ISNUMBER('ورودی ابزار'!E294)),"n.a.",'ورودی ابزار'!E294)</x:f>
        <x:v>12.38</x:v>
      </x:c>
      <x:c r="F473" s="39" t="n">
        <x:f>IF(NOT(ISNUMBER('ورودی ابزار'!E576)),"n.a.",'ورودی ابزار'!E576)</x:f>
        <x:v>12.31</x:v>
      </x:c>
      <x:c r="G473" s="39" t="n">
        <x:f>IF(OR(I473&lt;&gt;"قابل مقایسه",COUNT(E473:F473)&lt;2),"n.a.",E473-F473)</x:f>
        <x:v>0.07000000000000028</x:v>
      </x:c>
      <x:c r="H473" s="39" t="n">
        <x:f>IF(COUNT(E473:F473)&lt;2,"n.a.",E473-F473)</x:f>
        <x:v>0.07000000000000028</x:v>
      </x:c>
      <x:c r="I473" s="3" t="str">
        <x:v>قابل مقایسه</x:v>
      </x:c>
      <x:c r="J473" s="3" t="str">
        <x:v>واحد درصد</x:v>
      </x:c>
      <x:c r="K473" s="3"/>
      <x:c r="L473" s="3"/>
      <x:c r="M473" s="3"/>
    </x:row>
    <x:row r="474" ht="42" customHeight="1">
      <x:c r="A474" s="2" t="str">
        <x:v>تجارت الکترونیک پارسیان</x:v>
      </x:c>
      <x:c r="B474" s="17" t="str">
        <x:v>سهم تعداد کارت‌خوان</x:v>
      </x:c>
      <x:c r="C474" s="3" t="str">
        <x:v>کارت‌خوان</x:v>
      </x:c>
      <x:c r="D474" s="3" t="str">
        <x:v>سالانه</x:v>
      </x:c>
      <x:c r="E474" s="39" t="n">
        <x:f>IF(NOT(ISNUMBER('ورودی ابزار'!E294)),"n.a.",'ورودی ابزار'!E294)</x:f>
        <x:v>12.38</x:v>
      </x:c>
      <x:c r="F474" s="39" t="n">
        <x:f>IF(NOT(ISNUMBER('ورودی ابزار'!E858)),"n.a.",'ورودی ابزار'!E858)</x:f>
        <x:v>12.16</x:v>
      </x:c>
      <x:c r="G474" s="39" t="n">
        <x:f>IF(OR(I474&lt;&gt;"قابل مقایسه",COUNT(E474:F474)&lt;2),"n.a.",E474-F474)</x:f>
        <x:v>0.22000000000000064</x:v>
      </x:c>
      <x:c r="H474" s="39" t="n">
        <x:f>IF(COUNT(E474:F474)&lt;2,"n.a.",E474-F474)</x:f>
        <x:v>0.22000000000000064</x:v>
      </x:c>
      <x:c r="I474" s="3" t="str">
        <x:v>قابل مقایسه</x:v>
      </x:c>
      <x:c r="J474" s="3" t="str">
        <x:v>واحد درصد</x:v>
      </x:c>
      <x:c r="K474" s="3"/>
      <x:c r="L474" s="3"/>
      <x:c r="M474" s="3"/>
    </x:row>
    <x:row r="475" ht="42" customHeight="1">
      <x:c r="A475" s="2" t="str">
        <x:v>تجارت الکترونیک پارسیان</x:v>
      </x:c>
      <x:c r="B475" s="17" t="str">
        <x:v>اثربخشی کارت‌خوان فعال</x:v>
      </x:c>
      <x:c r="C475" s="3" t="str">
        <x:v>کارت‌خوان</x:v>
      </x:c>
      <x:c r="D475" s="3" t="str">
        <x:v>ماهانه</x:v>
      </x:c>
      <x:c r="E475" s="39" t="n">
        <x:f>IF(NOT(ISNUMBER('ورودی ابزار'!E295)),"n.a.",'ورودی ابزار'!E295)</x:f>
        <x:v>1.437</x:v>
      </x:c>
      <x:c r="F475" s="39" t="n">
        <x:f>IF(NOT(ISNUMBER('ورودی ابزار'!E577)),"n.a.",'ورودی ابزار'!E577)</x:f>
        <x:v>1.416</x:v>
      </x:c>
      <x:c r="G475" s="39" t="n">
        <x:f>IF(OR(I475&lt;&gt;"قابل مقایسه",COUNT(E475:F475)&lt;2),"n.a.",E475-F475)</x:f>
        <x:v>0.02100000000000013</x:v>
      </x:c>
      <x:c r="H475" s="39" t="n">
        <x:f>IF(COUNT(E475:F475)&lt;2,"n.a.",E475-F475)</x:f>
        <x:v>0.02100000000000013</x:v>
      </x:c>
      <x:c r="I475" s="3" t="str">
        <x:v>قابل مقایسه</x:v>
      </x:c>
      <x:c r="J475" s="3" t="str">
        <x:v>واحد نسبت</x:v>
      </x:c>
      <x:c r="K475" s="3"/>
      <x:c r="L475" s="3"/>
      <x:c r="M475" s="3"/>
    </x:row>
    <x:row r="476" ht="42" customHeight="1">
      <x:c r="A476" s="2" t="str">
        <x:v>تجارت الکترونیک پارسیان</x:v>
      </x:c>
      <x:c r="B476" s="17" t="str">
        <x:v>اثربخشی کارت‌خوان فعال</x:v>
      </x:c>
      <x:c r="C476" s="3" t="str">
        <x:v>کارت‌خوان</x:v>
      </x:c>
      <x:c r="D476" s="3" t="str">
        <x:v>سالانه</x:v>
      </x:c>
      <x:c r="E476" s="39" t="n">
        <x:f>IF(NOT(ISNUMBER('ورودی ابزار'!E295)),"n.a.",'ورودی ابزار'!E295)</x:f>
        <x:v>1.437</x:v>
      </x:c>
      <x:c r="F476" s="39" t="n">
        <x:f>IF(NOT(ISNUMBER('ورودی ابزار'!E859)),"n.a.",'ورودی ابزار'!E859)</x:f>
        <x:v>1.249</x:v>
      </x:c>
      <x:c r="G476" s="39" t="n">
        <x:f>IF(OR(I476&lt;&gt;"قابل مقایسه",COUNT(E476:F476)&lt;2),"n.a.",E476-F476)</x:f>
        <x:v>0.18799999999999994</x:v>
      </x:c>
      <x:c r="H476" s="39" t="n">
        <x:f>IF(COUNT(E476:F476)&lt;2,"n.a.",E476-F476)</x:f>
        <x:v>0.18799999999999994</x:v>
      </x:c>
      <x:c r="I476" s="3" t="str">
        <x:v>قابل مقایسه</x:v>
      </x:c>
      <x:c r="J476" s="3" t="str">
        <x:v>واحد نسبت</x:v>
      </x:c>
      <x:c r="K476" s="3"/>
      <x:c r="L476" s="3"/>
      <x:c r="M476" s="3"/>
    </x:row>
    <x:row r="477" ht="42" customHeight="1">
      <x:c r="A477" s="2" t="str">
        <x:v>امیدپی</x:v>
      </x:c>
      <x:c r="B477" s="17" t="str">
        <x:v>سهم تعداد کارت‌خوان</x:v>
      </x:c>
      <x:c r="C477" s="3" t="str">
        <x:v>کارت‌خوان</x:v>
      </x:c>
      <x:c r="D477" s="3" t="str">
        <x:v>ماهانه</x:v>
      </x:c>
      <x:c r="E477" s="39" t="n">
        <x:f>IF(NOT(ISNUMBER('ورودی ابزار'!E296)),"n.a.",'ورودی ابزار'!E296)</x:f>
        <x:v>8.6</x:v>
      </x:c>
      <x:c r="F477" s="39" t="n">
        <x:f>IF(NOT(ISNUMBER('ورودی ابزار'!E578)),"n.a.",'ورودی ابزار'!E578)</x:f>
        <x:v>8.27</x:v>
      </x:c>
      <x:c r="G477" s="39" t="n">
        <x:f>IF(OR(I477&lt;&gt;"قابل مقایسه",COUNT(E477:F477)&lt;2),"n.a.",E477-F477)</x:f>
        <x:v>0.33000000000000007</x:v>
      </x:c>
      <x:c r="H477" s="39" t="n">
        <x:f>IF(COUNT(E477:F477)&lt;2,"n.a.",E477-F477)</x:f>
        <x:v>0.33000000000000007</x:v>
      </x:c>
      <x:c r="I477" s="3" t="str">
        <x:v>قابل مقایسه</x:v>
      </x:c>
      <x:c r="J477" s="3" t="str">
        <x:v>واحد درصد</x:v>
      </x:c>
      <x:c r="K477" s="3"/>
      <x:c r="L477" s="3"/>
      <x:c r="M477" s="3"/>
    </x:row>
    <x:row r="478" ht="42" customHeight="1">
      <x:c r="A478" s="2" t="str">
        <x:v>امیدپی</x:v>
      </x:c>
      <x:c r="B478" s="17" t="str">
        <x:v>سهم تعداد کارت‌خوان</x:v>
      </x:c>
      <x:c r="C478" s="3" t="str">
        <x:v>کارت‌خوان</x:v>
      </x:c>
      <x:c r="D478" s="3" t="str">
        <x:v>سالانه</x:v>
      </x:c>
      <x:c r="E478" s="39" t="n">
        <x:f>IF(NOT(ISNUMBER('ورودی ابزار'!E296)),"n.a.",'ورودی ابزار'!E296)</x:f>
        <x:v>8.6</x:v>
      </x:c>
      <x:c r="F478" s="39" t="n">
        <x:f>IF(NOT(ISNUMBER('ورودی ابزار'!E860)),"n.a.",'ورودی ابزار'!E860)</x:f>
        <x:v>8.84</x:v>
      </x:c>
      <x:c r="G478" s="39" t="n">
        <x:f>IF(OR(I478&lt;&gt;"قابل مقایسه",COUNT(E478:F478)&lt;2),"n.a.",E478-F478)</x:f>
        <x:v>-0.2400000000000002</x:v>
      </x:c>
      <x:c r="H478" s="39" t="n">
        <x:f>IF(COUNT(E478:F478)&lt;2,"n.a.",E478-F478)</x:f>
        <x:v>-0.2400000000000002</x:v>
      </x:c>
      <x:c r="I478" s="3" t="str">
        <x:v>قابل مقایسه</x:v>
      </x:c>
      <x:c r="J478" s="3" t="str">
        <x:v>واحد درصد</x:v>
      </x:c>
      <x:c r="K478" s="3"/>
      <x:c r="L478" s="3"/>
      <x:c r="M478" s="3"/>
    </x:row>
    <x:row r="479" ht="42" customHeight="1">
      <x:c r="A479" s="2" t="str">
        <x:v>امیدپی</x:v>
      </x:c>
      <x:c r="B479" s="17" t="str">
        <x:v>اثربخشی کارت‌خوان فعال</x:v>
      </x:c>
      <x:c r="C479" s="3" t="str">
        <x:v>کارت‌خوان</x:v>
      </x:c>
      <x:c r="D479" s="3" t="str">
        <x:v>ماهانه</x:v>
      </x:c>
      <x:c r="E479" s="39" t="n">
        <x:f>IF(NOT(ISNUMBER('ورودی ابزار'!E297)),"n.a.",'ورودی ابزار'!E297)</x:f>
        <x:v>3.541</x:v>
      </x:c>
      <x:c r="F479" s="39" t="n">
        <x:f>IF(NOT(ISNUMBER('ورودی ابزار'!E579)),"n.a.",'ورودی ابزار'!E579)</x:f>
        <x:v>3.367</x:v>
      </x:c>
      <x:c r="G479" s="39" t="n">
        <x:f>IF(OR(I479&lt;&gt;"قابل مقایسه",COUNT(E479:F479)&lt;2),"n.a.",E479-F479)</x:f>
        <x:v>0.17399999999999993</x:v>
      </x:c>
      <x:c r="H479" s="39" t="n">
        <x:f>IF(COUNT(E479:F479)&lt;2,"n.a.",E479-F479)</x:f>
        <x:v>0.17399999999999993</x:v>
      </x:c>
      <x:c r="I479" s="3" t="str">
        <x:v>قابل مقایسه</x:v>
      </x:c>
      <x:c r="J479" s="3" t="str">
        <x:v>واحد نسبت</x:v>
      </x:c>
      <x:c r="K479" s="3"/>
      <x:c r="L479" s="3"/>
      <x:c r="M479" s="3"/>
    </x:row>
    <x:row r="480" ht="42" customHeight="1">
      <x:c r="A480" s="2" t="str">
        <x:v>امیدپی</x:v>
      </x:c>
      <x:c r="B480" s="17" t="str">
        <x:v>اثربخشی کارت‌خوان فعال</x:v>
      </x:c>
      <x:c r="C480" s="3" t="str">
        <x:v>کارت‌خوان</x:v>
      </x:c>
      <x:c r="D480" s="3" t="str">
        <x:v>سالانه</x:v>
      </x:c>
      <x:c r="E480" s="39" t="n">
        <x:f>IF(NOT(ISNUMBER('ورودی ابزار'!E297)),"n.a.",'ورودی ابزار'!E297)</x:f>
        <x:v>3.541</x:v>
      </x:c>
      <x:c r="F480" s="39" t="n">
        <x:f>IF(NOT(ISNUMBER('ورودی ابزار'!E861)),"n.a.",'ورودی ابزار'!E861)</x:f>
        <x:v>2.933</x:v>
      </x:c>
      <x:c r="G480" s="39" t="n">
        <x:f>IF(OR(I480&lt;&gt;"قابل مقایسه",COUNT(E480:F480)&lt;2),"n.a.",E480-F480)</x:f>
        <x:v>0.6080000000000001</x:v>
      </x:c>
      <x:c r="H480" s="39" t="n">
        <x:f>IF(COUNT(E480:F480)&lt;2,"n.a.",E480-F480)</x:f>
        <x:v>0.6080000000000001</x:v>
      </x:c>
      <x:c r="I480" s="3" t="str">
        <x:v>قابل مقایسه</x:v>
      </x:c>
      <x:c r="J480" s="3" t="str">
        <x:v>واحد نسبت</x:v>
      </x:c>
      <x:c r="K480" s="3"/>
      <x:c r="L480" s="3"/>
      <x:c r="M480" s="3"/>
    </x:row>
    <x:row r="481" ht="42" customHeight="1">
      <x:c r="A481" s="2" t="str">
        <x:v>فن آوا کارت</x:v>
      </x:c>
      <x:c r="B481" s="17" t="str">
        <x:v>سهم تعداد کارت‌خوان</x:v>
      </x:c>
      <x:c r="C481" s="3" t="str">
        <x:v>کارت‌خوان</x:v>
      </x:c>
      <x:c r="D481" s="3" t="str">
        <x:v>ماهانه</x:v>
      </x:c>
      <x:c r="E481" s="39" t="n">
        <x:f>IF(NOT(ISNUMBER('ورودی ابزار'!E298)),"n.a.",'ورودی ابزار'!E298)</x:f>
        <x:v>1.84</x:v>
      </x:c>
      <x:c r="F481" s="39" t="n">
        <x:f>IF(NOT(ISNUMBER('ورودی ابزار'!E580)),"n.a.",'ورودی ابزار'!E580)</x:f>
        <x:v>1.85</x:v>
      </x:c>
      <x:c r="G481" s="39" t="n">
        <x:f>IF(OR(I481&lt;&gt;"قابل مقایسه",COUNT(E481:F481)&lt;2),"n.a.",E481-F481)</x:f>
        <x:v>-0.010000000000000009</x:v>
      </x:c>
      <x:c r="H481" s="39" t="n">
        <x:f>IF(COUNT(E481:F481)&lt;2,"n.a.",E481-F481)</x:f>
        <x:v>-0.010000000000000009</x:v>
      </x:c>
      <x:c r="I481" s="3" t="str">
        <x:v>قابل مقایسه</x:v>
      </x:c>
      <x:c r="J481" s="3" t="str">
        <x:v>واحد درصد</x:v>
      </x:c>
      <x:c r="K481" s="3"/>
      <x:c r="L481" s="3"/>
      <x:c r="M481" s="3"/>
    </x:row>
    <x:row r="482" ht="42" customHeight="1">
      <x:c r="A482" s="2" t="str">
        <x:v>فن آوا کارت</x:v>
      </x:c>
      <x:c r="B482" s="17" t="str">
        <x:v>سهم تعداد کارت‌خوان</x:v>
      </x:c>
      <x:c r="C482" s="3" t="str">
        <x:v>کارت‌خوان</x:v>
      </x:c>
      <x:c r="D482" s="3" t="str">
        <x:v>سالانه</x:v>
      </x:c>
      <x:c r="E482" s="39" t="n">
        <x:f>IF(NOT(ISNUMBER('ورودی ابزار'!E298)),"n.a.",'ورودی ابزار'!E298)</x:f>
        <x:v>1.84</x:v>
      </x:c>
      <x:c r="F482" s="39" t="n">
        <x:f>IF(NOT(ISNUMBER('ورودی ابزار'!E862)),"n.a.",'ورودی ابزار'!E862)</x:f>
        <x:v>1.97</x:v>
      </x:c>
      <x:c r="G482" s="39" t="n">
        <x:f>IF(OR(I482&lt;&gt;"قابل مقایسه",COUNT(E482:F482)&lt;2),"n.a.",E482-F482)</x:f>
        <x:v>-0.1299999999999999</x:v>
      </x:c>
      <x:c r="H482" s="39" t="n">
        <x:f>IF(COUNT(E482:F482)&lt;2,"n.a.",E482-F482)</x:f>
        <x:v>-0.1299999999999999</x:v>
      </x:c>
      <x:c r="I482" s="3" t="str">
        <x:v>قابل مقایسه</x:v>
      </x:c>
      <x:c r="J482" s="3" t="str">
        <x:v>واحد درصد</x:v>
      </x:c>
      <x:c r="K482" s="3"/>
      <x:c r="L482" s="3"/>
      <x:c r="M482" s="3"/>
    </x:row>
    <x:row r="483" ht="42" customHeight="1">
      <x:c r="A483" s="2" t="str">
        <x:v>فن آوا کارت</x:v>
      </x:c>
      <x:c r="B483" s="17" t="str">
        <x:v>اثربخشی کارت‌خوان فعال</x:v>
      </x:c>
      <x:c r="C483" s="3" t="str">
        <x:v>کارت‌خوان</x:v>
      </x:c>
      <x:c r="D483" s="3" t="str">
        <x:v>ماهانه</x:v>
      </x:c>
      <x:c r="E483" s="39" t="n">
        <x:f>IF(NOT(ISNUMBER('ورودی ابزار'!E299)),"n.a.",'ورودی ابزار'!E299)</x:f>
        <x:v>0.238</x:v>
      </x:c>
      <x:c r="F483" s="39" t="n">
        <x:f>IF(NOT(ISNUMBER('ورودی ابزار'!E581)),"n.a.",'ورودی ابزار'!E581)</x:f>
        <x:v>0.242</x:v>
      </x:c>
      <x:c r="G483" s="39" t="n">
        <x:f>IF(OR(I483&lt;&gt;"قابل مقایسه",COUNT(E483:F483)&lt;2),"n.a.",E483-F483)</x:f>
        <x:v>-0.0040000000000000036</x:v>
      </x:c>
      <x:c r="H483" s="39" t="n">
        <x:f>IF(COUNT(E483:F483)&lt;2,"n.a.",E483-F483)</x:f>
        <x:v>-0.0040000000000000036</x:v>
      </x:c>
      <x:c r="I483" s="3" t="str">
        <x:v>قابل مقایسه</x:v>
      </x:c>
      <x:c r="J483" s="3" t="str">
        <x:v>واحد نسبت</x:v>
      </x:c>
      <x:c r="K483" s="3"/>
      <x:c r="L483" s="3"/>
      <x:c r="M483" s="3"/>
    </x:row>
    <x:row r="484" ht="42" customHeight="1">
      <x:c r="A484" s="2" t="str">
        <x:v>فن آوا کارت</x:v>
      </x:c>
      <x:c r="B484" s="17" t="str">
        <x:v>اثربخشی کارت‌خوان فعال</x:v>
      </x:c>
      <x:c r="C484" s="3" t="str">
        <x:v>کارت‌خوان</x:v>
      </x:c>
      <x:c r="D484" s="3" t="str">
        <x:v>سالانه</x:v>
      </x:c>
      <x:c r="E484" s="39" t="n">
        <x:f>IF(NOT(ISNUMBER('ورودی ابزار'!E299)),"n.a.",'ورودی ابزار'!E299)</x:f>
        <x:v>0.238</x:v>
      </x:c>
      <x:c r="F484" s="39" t="n">
        <x:f>IF(NOT(ISNUMBER('ورودی ابزار'!E863)),"n.a.",'ورودی ابزار'!E863)</x:f>
        <x:v>0.366</x:v>
      </x:c>
      <x:c r="G484" s="39" t="n">
        <x:f>IF(OR(I484&lt;&gt;"قابل مقایسه",COUNT(E484:F484)&lt;2),"n.a.",E484-F484)</x:f>
        <x:v>-0.128</x:v>
      </x:c>
      <x:c r="H484" s="39" t="n">
        <x:f>IF(COUNT(E484:F484)&lt;2,"n.a.",E484-F484)</x:f>
        <x:v>-0.128</x:v>
      </x:c>
      <x:c r="I484" s="3" t="str">
        <x:v>قابل مقایسه</x:v>
      </x:c>
      <x:c r="J484" s="3" t="str">
        <x:v>واحد نسبت</x:v>
      </x:c>
      <x:c r="K484" s="3"/>
      <x:c r="L484" s="3"/>
      <x:c r="M484" s="3"/>
    </x:row>
    <x:row r="485" ht="42" customHeight="1">
      <x:c r="A485" s="2" t="str">
        <x:v>کارت اعتباری ایران کیش</x:v>
      </x:c>
      <x:c r="B485" s="17" t="str">
        <x:v>سهم تعداد کارت‌خوان</x:v>
      </x:c>
      <x:c r="C485" s="3" t="str">
        <x:v>کارت‌خوان</x:v>
      </x:c>
      <x:c r="D485" s="3" t="str">
        <x:v>ماهانه</x:v>
      </x:c>
      <x:c r="E485" s="39" t="n">
        <x:f>IF(NOT(ISNUMBER('ورودی ابزار'!E300)),"n.a.",'ورودی ابزار'!E300)</x:f>
        <x:v>5.85</x:v>
      </x:c>
      <x:c r="F485" s="39" t="n">
        <x:f>IF(NOT(ISNUMBER('ورودی ابزار'!E582)),"n.a.",'ورودی ابزار'!E582)</x:f>
        <x:v>5.78</x:v>
      </x:c>
      <x:c r="G485" s="39" t="n">
        <x:f>IF(OR(I485&lt;&gt;"قابل مقایسه",COUNT(E485:F485)&lt;2),"n.a.",E485-F485)</x:f>
        <x:v>0.0699999999999994</x:v>
      </x:c>
      <x:c r="H485" s="39" t="n">
        <x:f>IF(COUNT(E485:F485)&lt;2,"n.a.",E485-F485)</x:f>
        <x:v>0.0699999999999994</x:v>
      </x:c>
      <x:c r="I485" s="3" t="str">
        <x:v>قابل مقایسه</x:v>
      </x:c>
      <x:c r="J485" s="3" t="str">
        <x:v>واحد درصد</x:v>
      </x:c>
      <x:c r="K485" s="3"/>
      <x:c r="L485" s="3"/>
      <x:c r="M485" s="3"/>
    </x:row>
    <x:row r="486" ht="42" customHeight="1">
      <x:c r="A486" s="2" t="str">
        <x:v>کارت اعتباری ایران کیش</x:v>
      </x:c>
      <x:c r="B486" s="17" t="str">
        <x:v>سهم تعداد کارت‌خوان</x:v>
      </x:c>
      <x:c r="C486" s="3" t="str">
        <x:v>کارت‌خوان</x:v>
      </x:c>
      <x:c r="D486" s="3" t="str">
        <x:v>سالانه</x:v>
      </x:c>
      <x:c r="E486" s="39" t="n">
        <x:f>IF(NOT(ISNUMBER('ورودی ابزار'!E300)),"n.a.",'ورودی ابزار'!E300)</x:f>
        <x:v>5.85</x:v>
      </x:c>
      <x:c r="F486" s="39" t="n">
        <x:f>IF(NOT(ISNUMBER('ورودی ابزار'!E864)),"n.a.",'ورودی ابزار'!E864)</x:f>
        <x:v>5.39</x:v>
      </x:c>
      <x:c r="G486" s="39" t="n">
        <x:f>IF(OR(I486&lt;&gt;"قابل مقایسه",COUNT(E486:F486)&lt;2),"n.a.",E486-F486)</x:f>
        <x:v>0.45999999999999996</x:v>
      </x:c>
      <x:c r="H486" s="39" t="n">
        <x:f>IF(COUNT(E486:F486)&lt;2,"n.a.",E486-F486)</x:f>
        <x:v>0.45999999999999996</x:v>
      </x:c>
      <x:c r="I486" s="3" t="str">
        <x:v>قابل مقایسه</x:v>
      </x:c>
      <x:c r="J486" s="3" t="str">
        <x:v>واحد درصد</x:v>
      </x:c>
      <x:c r="K486" s="3"/>
      <x:c r="L486" s="3"/>
      <x:c r="M486" s="3"/>
    </x:row>
    <x:row r="487" ht="42" customHeight="1">
      <x:c r="A487" s="2" t="str">
        <x:v>کارت اعتباری ایران کیش</x:v>
      </x:c>
      <x:c r="B487" s="17" t="str">
        <x:v>اثربخشی کارت‌خوان فعال</x:v>
      </x:c>
      <x:c r="C487" s="3" t="str">
        <x:v>کارت‌خوان</x:v>
      </x:c>
      <x:c r="D487" s="3" t="str">
        <x:v>ماهانه</x:v>
      </x:c>
      <x:c r="E487" s="39" t="n">
        <x:f>IF(NOT(ISNUMBER('ورودی ابزار'!E301)),"n.a.",'ورودی ابزار'!E301)</x:f>
        <x:v>0.644</x:v>
      </x:c>
      <x:c r="F487" s="39" t="n">
        <x:f>IF(NOT(ISNUMBER('ورودی ابزار'!E583)),"n.a.",'ورودی ابزار'!E583)</x:f>
        <x:v>0.646</x:v>
      </x:c>
      <x:c r="G487" s="39" t="n">
        <x:f>IF(OR(I487&lt;&gt;"قابل مقایسه",COUNT(E487:F487)&lt;2),"n.a.",E487-F487)</x:f>
        <x:v>-0.0020000000000000018</x:v>
      </x:c>
      <x:c r="H487" s="39" t="n">
        <x:f>IF(COUNT(E487:F487)&lt;2,"n.a.",E487-F487)</x:f>
        <x:v>-0.0020000000000000018</x:v>
      </x:c>
      <x:c r="I487" s="3" t="str">
        <x:v>قابل مقایسه</x:v>
      </x:c>
      <x:c r="J487" s="3" t="str">
        <x:v>واحد نسبت</x:v>
      </x:c>
      <x:c r="K487" s="3"/>
      <x:c r="L487" s="3"/>
      <x:c r="M487" s="3"/>
    </x:row>
    <x:row r="488" ht="42" customHeight="1">
      <x:c r="A488" s="2" t="str">
        <x:v>کارت اعتباری ایران کیش</x:v>
      </x:c>
      <x:c r="B488" s="17" t="str">
        <x:v>اثربخشی کارت‌خوان فعال</x:v>
      </x:c>
      <x:c r="C488" s="3" t="str">
        <x:v>کارت‌خوان</x:v>
      </x:c>
      <x:c r="D488" s="3" t="str">
        <x:v>سالانه</x:v>
      </x:c>
      <x:c r="E488" s="39" t="n">
        <x:f>IF(NOT(ISNUMBER('ورودی ابزار'!E301)),"n.a.",'ورودی ابزار'!E301)</x:f>
        <x:v>0.644</x:v>
      </x:c>
      <x:c r="F488" s="39" t="n">
        <x:f>IF(NOT(ISNUMBER('ورودی ابزار'!E865)),"n.a.",'ورودی ابزار'!E865)</x:f>
        <x:v>0.634</x:v>
      </x:c>
      <x:c r="G488" s="39" t="n">
        <x:f>IF(OR(I488&lt;&gt;"قابل مقایسه",COUNT(E488:F488)&lt;2),"n.a.",E488-F488)</x:f>
        <x:v>0.010000000000000009</x:v>
      </x:c>
      <x:c r="H488" s="39" t="n">
        <x:f>IF(COUNT(E488:F488)&lt;2,"n.a.",E488-F488)</x:f>
        <x:v>0.010000000000000009</x:v>
      </x:c>
      <x:c r="I488" s="3" t="str">
        <x:v>قابل مقایسه</x:v>
      </x:c>
      <x:c r="J488" s="3" t="str">
        <x:v>واحد نسبت</x:v>
      </x:c>
      <x:c r="K488" s="3"/>
      <x:c r="L488" s="3"/>
      <x:c r="M488" s="3"/>
    </x:row>
    <x:row r="489" ht="42" customHeight="1">
      <x:c r="A489" s="2" t="str">
        <x:v>آسان پرداخت پرشین</x:v>
      </x:c>
      <x:c r="B489" s="17" t="str">
        <x:v>اثربخشی کارت‌خوان تراکنش‌دار</x:v>
      </x:c>
      <x:c r="C489" s="3" t="str">
        <x:v>کارت‌خوان</x:v>
      </x:c>
      <x:c r="D489" s="3" t="str">
        <x:v>ماهانه</x:v>
      </x:c>
      <x:c r="E489" s="39" t="n">
        <x:f>IF(NOT(ISNUMBER('ورودی ابزار'!E302)),"n.a.",'ورودی ابزار'!E302)</x:f>
        <x:v>0.88</x:v>
      </x:c>
      <x:c r="F489" s="39" t="n">
        <x:f>IF(NOT(ISNUMBER('ورودی ابزار'!E584)),"n.a.",'ورودی ابزار'!E584)</x:f>
        <x:v>0.901</x:v>
      </x:c>
      <x:c r="G489" s="39" t="n">
        <x:f>IF(OR(I489&lt;&gt;"قابل مقایسه",COUNT(E489:F489)&lt;2),"n.a.",E489-F489)</x:f>
        <x:v>-0.02100000000000002</x:v>
      </x:c>
      <x:c r="H489" s="39" t="n">
        <x:f>IF(COUNT(E489:F489)&lt;2,"n.a.",E489-F489)</x:f>
        <x:v>-0.02100000000000002</x:v>
      </x:c>
      <x:c r="I489" s="3" t="str">
        <x:v>قابل مقایسه</x:v>
      </x:c>
      <x:c r="J489" s="3" t="str">
        <x:v>واحد نسبت</x:v>
      </x:c>
      <x:c r="K489" s="3"/>
      <x:c r="L489" s="3"/>
      <x:c r="M489" s="3"/>
    </x:row>
    <x:row r="490" ht="42" customHeight="1">
      <x:c r="A490" s="2" t="str">
        <x:v>آسان پرداخت پرشین</x:v>
      </x:c>
      <x:c r="B490" s="17" t="str">
        <x:v>اثربخشی کارت‌خوان تراکنش‌دار</x:v>
      </x:c>
      <x:c r="C490" s="3" t="str">
        <x:v>کارت‌خوان</x:v>
      </x:c>
      <x:c r="D490" s="3" t="str">
        <x:v>سالانه</x:v>
      </x:c>
      <x:c r="E490" s="39" t="n">
        <x:f>IF(NOT(ISNUMBER('ورودی ابزار'!E302)),"n.a.",'ورودی ابزار'!E302)</x:f>
        <x:v>0.88</x:v>
      </x:c>
      <x:c r="F490" s="39" t="n">
        <x:f>IF(NOT(ISNUMBER('ورودی ابزار'!E866)),"n.a.",'ورودی ابزار'!E866)</x:f>
        <x:v>0.923</x:v>
      </x:c>
      <x:c r="G490" s="39" t="str">
        <x:f>IF(OR(I490&lt;&gt;"قابل مقایسه",COUNT(E490:F490)&lt;2),"n.a.",E490-F490)</x:f>
        <x:v>n.a.</x:v>
      </x:c>
      <x:c r="H490" s="39" t="n">
        <x:f>IF(COUNT(E490:F490)&lt;2,"n.a.",E490-F490)</x:f>
        <x:v>-0.04300000000000004</x:v>
      </x:c>
      <x:c r="I490" s="3" t="str">
        <x:v>شکست تعریف</x:v>
      </x:c>
      <x:c r="J490" s="3" t="str">
        <x:v>واحد نسبت</x:v>
      </x:c>
      <x:c r="K490" s="3"/>
      <x:c r="L490" s="3"/>
      <x:c r="M490" s="3"/>
    </x:row>
    <x:row r="491" ht="42" customHeight="1">
      <x:c r="A491" s="2" t="str">
        <x:v>الکترونیک کارت دماوند</x:v>
      </x:c>
      <x:c r="B491" s="17" t="str">
        <x:v>اثربخشی کارت‌خوان تراکنش‌دار</x:v>
      </x:c>
      <x:c r="C491" s="3" t="str">
        <x:v>کارت‌خوان</x:v>
      </x:c>
      <x:c r="D491" s="3" t="str">
        <x:v>ماهانه</x:v>
      </x:c>
      <x:c r="E491" s="39" t="n">
        <x:f>IF(NOT(ISNUMBER('ورودی ابزار'!E303)),"n.a.",'ورودی ابزار'!E303)</x:f>
        <x:v>0.457</x:v>
      </x:c>
      <x:c r="F491" s="39" t="n">
        <x:f>IF(NOT(ISNUMBER('ورودی ابزار'!E585)),"n.a.",'ورودی ابزار'!E585)</x:f>
        <x:v>0.456</x:v>
      </x:c>
      <x:c r="G491" s="39" t="n">
        <x:f>IF(OR(I491&lt;&gt;"قابل مقایسه",COUNT(E491:F491)&lt;2),"n.a.",E491-F491)</x:f>
        <x:v>0.0010000000000000009</x:v>
      </x:c>
      <x:c r="H491" s="39" t="n">
        <x:f>IF(COUNT(E491:F491)&lt;2,"n.a.",E491-F491)</x:f>
        <x:v>0.0010000000000000009</x:v>
      </x:c>
      <x:c r="I491" s="3" t="str">
        <x:v>قابل مقایسه</x:v>
      </x:c>
      <x:c r="J491" s="3" t="str">
        <x:v>واحد نسبت</x:v>
      </x:c>
      <x:c r="K491" s="3"/>
      <x:c r="L491" s="3"/>
      <x:c r="M491" s="3"/>
    </x:row>
    <x:row r="492" ht="42" customHeight="1">
      <x:c r="A492" s="2" t="str">
        <x:v>الکترونیک کارت دماوند</x:v>
      </x:c>
      <x:c r="B492" s="17" t="str">
        <x:v>اثربخشی کارت‌خوان تراکنش‌دار</x:v>
      </x:c>
      <x:c r="C492" s="3" t="str">
        <x:v>کارت‌خوان</x:v>
      </x:c>
      <x:c r="D492" s="3" t="str">
        <x:v>سالانه</x:v>
      </x:c>
      <x:c r="E492" s="39" t="n">
        <x:f>IF(NOT(ISNUMBER('ورودی ابزار'!E303)),"n.a.",'ورودی ابزار'!E303)</x:f>
        <x:v>0.457</x:v>
      </x:c>
      <x:c r="F492" s="39" t="n">
        <x:f>IF(NOT(ISNUMBER('ورودی ابزار'!E867)),"n.a.",'ورودی ابزار'!E867)</x:f>
        <x:v>0.402</x:v>
      </x:c>
      <x:c r="G492" s="39" t="str">
        <x:f>IF(OR(I492&lt;&gt;"قابل مقایسه",COUNT(E492:F492)&lt;2),"n.a.",E492-F492)</x:f>
        <x:v>n.a.</x:v>
      </x:c>
      <x:c r="H492" s="39" t="n">
        <x:f>IF(COUNT(E492:F492)&lt;2,"n.a.",E492-F492)</x:f>
        <x:v>0.05499999999999999</x:v>
      </x:c>
      <x:c r="I492" s="3" t="str">
        <x:v>شکست تعریف</x:v>
      </x:c>
      <x:c r="J492" s="3" t="str">
        <x:v>واحد نسبت</x:v>
      </x:c>
      <x:c r="K492" s="3"/>
      <x:c r="L492" s="3"/>
      <x:c r="M492" s="3"/>
    </x:row>
    <x:row r="493" ht="42" customHeight="1">
      <x:c r="A493" s="2" t="str">
        <x:v>به پرداخت ملت</x:v>
      </x:c>
      <x:c r="B493" s="17" t="str">
        <x:v>اثربخشی کارت‌خوان تراکنش‌دار</x:v>
      </x:c>
      <x:c r="C493" s="3" t="str">
        <x:v>کارت‌خوان</x:v>
      </x:c>
      <x:c r="D493" s="3" t="str">
        <x:v>ماهانه</x:v>
      </x:c>
      <x:c r="E493" s="39" t="n">
        <x:f>IF(NOT(ISNUMBER('ورودی ابزار'!E304)),"n.a.",'ورودی ابزار'!E304)</x:f>
        <x:v>1.284</x:v>
      </x:c>
      <x:c r="F493" s="39" t="n">
        <x:f>IF(NOT(ISNUMBER('ورودی ابزار'!E586)),"n.a.",'ورودی ابزار'!E586)</x:f>
        <x:v>1.31</x:v>
      </x:c>
      <x:c r="G493" s="39" t="n">
        <x:f>IF(OR(I493&lt;&gt;"قابل مقایسه",COUNT(E493:F493)&lt;2),"n.a.",E493-F493)</x:f>
        <x:v>-0.026000000000000023</x:v>
      </x:c>
      <x:c r="H493" s="39" t="n">
        <x:f>IF(COUNT(E493:F493)&lt;2,"n.a.",E493-F493)</x:f>
        <x:v>-0.026000000000000023</x:v>
      </x:c>
      <x:c r="I493" s="3" t="str">
        <x:v>قابل مقایسه</x:v>
      </x:c>
      <x:c r="J493" s="3" t="str">
        <x:v>واحد نسبت</x:v>
      </x:c>
      <x:c r="K493" s="3"/>
      <x:c r="L493" s="3"/>
      <x:c r="M493" s="3"/>
    </x:row>
    <x:row r="494" ht="42" customHeight="1">
      <x:c r="A494" s="2" t="str">
        <x:v>به پرداخت ملت</x:v>
      </x:c>
      <x:c r="B494" s="17" t="str">
        <x:v>اثربخشی کارت‌خوان تراکنش‌دار</x:v>
      </x:c>
      <x:c r="C494" s="3" t="str">
        <x:v>کارت‌خوان</x:v>
      </x:c>
      <x:c r="D494" s="3" t="str">
        <x:v>سالانه</x:v>
      </x:c>
      <x:c r="E494" s="39" t="n">
        <x:f>IF(NOT(ISNUMBER('ورودی ابزار'!E304)),"n.a.",'ورودی ابزار'!E304)</x:f>
        <x:v>1.284</x:v>
      </x:c>
      <x:c r="F494" s="39" t="n">
        <x:f>IF(NOT(ISNUMBER('ورودی ابزار'!E868)),"n.a.",'ورودی ابزار'!E868)</x:f>
        <x:v>1.256</x:v>
      </x:c>
      <x:c r="G494" s="39" t="str">
        <x:f>IF(OR(I494&lt;&gt;"قابل مقایسه",COUNT(E494:F494)&lt;2),"n.a.",E494-F494)</x:f>
        <x:v>n.a.</x:v>
      </x:c>
      <x:c r="H494" s="39" t="n">
        <x:f>IF(COUNT(E494:F494)&lt;2,"n.a.",E494-F494)</x:f>
        <x:v>0.028000000000000025</x:v>
      </x:c>
      <x:c r="I494" s="3" t="str">
        <x:v>شکست تعریف</x:v>
      </x:c>
      <x:c r="J494" s="3" t="str">
        <x:v>واحد نسبت</x:v>
      </x:c>
      <x:c r="K494" s="3"/>
      <x:c r="L494" s="3"/>
      <x:c r="M494" s="3"/>
    </x:row>
    <x:row r="495" ht="42" customHeight="1">
      <x:c r="A495" s="2" t="str">
        <x:v>پرداخت الکترونیک سداد</x:v>
      </x:c>
      <x:c r="B495" s="17" t="str">
        <x:v>اثربخشی کارت‌خوان تراکنش‌دار</x:v>
      </x:c>
      <x:c r="C495" s="3" t="str">
        <x:v>کارت‌خوان</x:v>
      </x:c>
      <x:c r="D495" s="3" t="str">
        <x:v>ماهانه</x:v>
      </x:c>
      <x:c r="E495" s="39" t="n">
        <x:f>IF(NOT(ISNUMBER('ورودی ابزار'!E305)),"n.a.",'ورودی ابزار'!E305)</x:f>
        <x:v>0.91</x:v>
      </x:c>
      <x:c r="F495" s="39" t="n">
        <x:f>IF(NOT(ISNUMBER('ورودی ابزار'!E587)),"n.a.",'ورودی ابزار'!E587)</x:f>
        <x:v>0.899</x:v>
      </x:c>
      <x:c r="G495" s="39" t="n">
        <x:f>IF(OR(I495&lt;&gt;"قابل مقایسه",COUNT(E495:F495)&lt;2),"n.a.",E495-F495)</x:f>
        <x:v>0.01100000000000001</x:v>
      </x:c>
      <x:c r="H495" s="39" t="n">
        <x:f>IF(COUNT(E495:F495)&lt;2,"n.a.",E495-F495)</x:f>
        <x:v>0.01100000000000001</x:v>
      </x:c>
      <x:c r="I495" s="3" t="str">
        <x:v>قابل مقایسه</x:v>
      </x:c>
      <x:c r="J495" s="3" t="str">
        <x:v>واحد نسبت</x:v>
      </x:c>
      <x:c r="K495" s="3"/>
      <x:c r="L495" s="3"/>
      <x:c r="M495" s="3"/>
    </x:row>
    <x:row r="496" ht="42" customHeight="1">
      <x:c r="A496" s="2" t="str">
        <x:v>پرداخت الکترونیک سداد</x:v>
      </x:c>
      <x:c r="B496" s="17" t="str">
        <x:v>اثربخشی کارت‌خوان تراکنش‌دار</x:v>
      </x:c>
      <x:c r="C496" s="3" t="str">
        <x:v>کارت‌خوان</x:v>
      </x:c>
      <x:c r="D496" s="3" t="str">
        <x:v>سالانه</x:v>
      </x:c>
      <x:c r="E496" s="39" t="n">
        <x:f>IF(NOT(ISNUMBER('ورودی ابزار'!E305)),"n.a.",'ورودی ابزار'!E305)</x:f>
        <x:v>0.91</x:v>
      </x:c>
      <x:c r="F496" s="39" t="n">
        <x:f>IF(NOT(ISNUMBER('ورودی ابزار'!E869)),"n.a.",'ورودی ابزار'!E869)</x:f>
        <x:v>1.093</x:v>
      </x:c>
      <x:c r="G496" s="39" t="str">
        <x:f>IF(OR(I496&lt;&gt;"قابل مقایسه",COUNT(E496:F496)&lt;2),"n.a.",E496-F496)</x:f>
        <x:v>n.a.</x:v>
      </x:c>
      <x:c r="H496" s="39" t="n">
        <x:f>IF(COUNT(E496:F496)&lt;2,"n.a.",E496-F496)</x:f>
        <x:v>-0.18299999999999994</x:v>
      </x:c>
      <x:c r="I496" s="3" t="str">
        <x:v>شکست تعریف</x:v>
      </x:c>
      <x:c r="J496" s="3" t="str">
        <x:v>واحد نسبت</x:v>
      </x:c>
      <x:c r="K496" s="3"/>
      <x:c r="L496" s="3"/>
      <x:c r="M496" s="3"/>
    </x:row>
    <x:row r="497" ht="42" customHeight="1">
      <x:c r="A497" s="2" t="str">
        <x:v>پرداخت الکترونیک پاسارگاد</x:v>
      </x:c>
      <x:c r="B497" s="17" t="str">
        <x:v>اثربخشی کارت‌خوان تراکنش‌دار</x:v>
      </x:c>
      <x:c r="C497" s="3" t="str">
        <x:v>کارت‌خوان</x:v>
      </x:c>
      <x:c r="D497" s="3" t="str">
        <x:v>ماهانه</x:v>
      </x:c>
      <x:c r="E497" s="39" t="n">
        <x:f>IF(NOT(ISNUMBER('ورودی ابزار'!E306)),"n.a.",'ورودی ابزار'!E306)</x:f>
        <x:v>0.504</x:v>
      </x:c>
      <x:c r="F497" s="39" t="n">
        <x:f>IF(NOT(ISNUMBER('ورودی ابزار'!E588)),"n.a.",'ورودی ابزار'!E588)</x:f>
        <x:v>0.491</x:v>
      </x:c>
      <x:c r="G497" s="39" t="n">
        <x:f>IF(OR(I497&lt;&gt;"قابل مقایسه",COUNT(E497:F497)&lt;2),"n.a.",E497-F497)</x:f>
        <x:v>0.013000000000000012</x:v>
      </x:c>
      <x:c r="H497" s="39" t="n">
        <x:f>IF(COUNT(E497:F497)&lt;2,"n.a.",E497-F497)</x:f>
        <x:v>0.013000000000000012</x:v>
      </x:c>
      <x:c r="I497" s="3" t="str">
        <x:v>قابل مقایسه</x:v>
      </x:c>
      <x:c r="J497" s="3" t="str">
        <x:v>واحد نسبت</x:v>
      </x:c>
      <x:c r="K497" s="3"/>
      <x:c r="L497" s="3"/>
      <x:c r="M497" s="3"/>
    </x:row>
    <x:row r="498" ht="42" customHeight="1">
      <x:c r="A498" s="2" t="str">
        <x:v>پرداخت الکترونیک پاسارگاد</x:v>
      </x:c>
      <x:c r="B498" s="17" t="str">
        <x:v>اثربخشی کارت‌خوان تراکنش‌دار</x:v>
      </x:c>
      <x:c r="C498" s="3" t="str">
        <x:v>کارت‌خوان</x:v>
      </x:c>
      <x:c r="D498" s="3" t="str">
        <x:v>سالانه</x:v>
      </x:c>
      <x:c r="E498" s="39" t="n">
        <x:f>IF(NOT(ISNUMBER('ورودی ابزار'!E306)),"n.a.",'ورودی ابزار'!E306)</x:f>
        <x:v>0.504</x:v>
      </x:c>
      <x:c r="F498" s="39" t="n">
        <x:f>IF(NOT(ISNUMBER('ورودی ابزار'!E870)),"n.a.",'ورودی ابزار'!E870)</x:f>
        <x:v>0.49</x:v>
      </x:c>
      <x:c r="G498" s="39" t="str">
        <x:f>IF(OR(I498&lt;&gt;"قابل مقایسه",COUNT(E498:F498)&lt;2),"n.a.",E498-F498)</x:f>
        <x:v>n.a.</x:v>
      </x:c>
      <x:c r="H498" s="39" t="n">
        <x:f>IF(COUNT(E498:F498)&lt;2,"n.a.",E498-F498)</x:f>
        <x:v>0.014000000000000012</x:v>
      </x:c>
      <x:c r="I498" s="3" t="str">
        <x:v>شکست تعریف</x:v>
      </x:c>
      <x:c r="J498" s="3" t="str">
        <x:v>واحد نسبت</x:v>
      </x:c>
      <x:c r="K498" s="3"/>
      <x:c r="L498" s="3"/>
      <x:c r="M498" s="3"/>
    </x:row>
    <x:row r="499" ht="42" customHeight="1">
      <x:c r="A499" s="2" t="str">
        <x:v>پرداخت الکترونیک سامان</x:v>
      </x:c>
      <x:c r="B499" s="17" t="str">
        <x:v>اثربخشی کارت‌خوان تراکنش‌دار</x:v>
      </x:c>
      <x:c r="C499" s="3" t="str">
        <x:v>کارت‌خوان</x:v>
      </x:c>
      <x:c r="D499" s="3" t="str">
        <x:v>ماهانه</x:v>
      </x:c>
      <x:c r="E499" s="39" t="n">
        <x:f>IF(NOT(ISNUMBER('ورودی ابزار'!E307)),"n.a.",'ورودی ابزار'!E307)</x:f>
        <x:v>1.439</x:v>
      </x:c>
      <x:c r="F499" s="39" t="n">
        <x:f>IF(NOT(ISNUMBER('ورودی ابزار'!E589)),"n.a.",'ورودی ابزار'!E589)</x:f>
        <x:v>1.436</x:v>
      </x:c>
      <x:c r="G499" s="39" t="n">
        <x:f>IF(OR(I499&lt;&gt;"قابل مقایسه",COUNT(E499:F499)&lt;2),"n.a.",E499-F499)</x:f>
        <x:v>0.0030000000000001137</x:v>
      </x:c>
      <x:c r="H499" s="39" t="n">
        <x:f>IF(COUNT(E499:F499)&lt;2,"n.a.",E499-F499)</x:f>
        <x:v>0.0030000000000001137</x:v>
      </x:c>
      <x:c r="I499" s="3" t="str">
        <x:v>قابل مقایسه</x:v>
      </x:c>
      <x:c r="J499" s="3" t="str">
        <x:v>واحد نسبت</x:v>
      </x:c>
      <x:c r="K499" s="3"/>
      <x:c r="L499" s="3"/>
      <x:c r="M499" s="3"/>
    </x:row>
    <x:row r="500" ht="42" customHeight="1">
      <x:c r="A500" s="2" t="str">
        <x:v>پرداخت الکترونیک سامان</x:v>
      </x:c>
      <x:c r="B500" s="17" t="str">
        <x:v>اثربخشی کارت‌خوان تراکنش‌دار</x:v>
      </x:c>
      <x:c r="C500" s="3" t="str">
        <x:v>کارت‌خوان</x:v>
      </x:c>
      <x:c r="D500" s="3" t="str">
        <x:v>سالانه</x:v>
      </x:c>
      <x:c r="E500" s="39" t="n">
        <x:f>IF(NOT(ISNUMBER('ورودی ابزار'!E307)),"n.a.",'ورودی ابزار'!E307)</x:f>
        <x:v>1.439</x:v>
      </x:c>
      <x:c r="F500" s="39" t="n">
        <x:f>IF(NOT(ISNUMBER('ورودی ابزار'!E871)),"n.a.",'ورودی ابزار'!E871)</x:f>
        <x:v>1.353</x:v>
      </x:c>
      <x:c r="G500" s="39" t="str">
        <x:f>IF(OR(I500&lt;&gt;"قابل مقایسه",COUNT(E500:F500)&lt;2),"n.a.",E500-F500)</x:f>
        <x:v>n.a.</x:v>
      </x:c>
      <x:c r="H500" s="39" t="n">
        <x:f>IF(COUNT(E500:F500)&lt;2,"n.a.",E500-F500)</x:f>
        <x:v>0.08600000000000008</x:v>
      </x:c>
      <x:c r="I500" s="3" t="str">
        <x:v>شکست تعریف</x:v>
      </x:c>
      <x:c r="J500" s="3" t="str">
        <x:v>واحد نسبت</x:v>
      </x:c>
      <x:c r="K500" s="3"/>
      <x:c r="L500" s="3"/>
      <x:c r="M500" s="3"/>
    </x:row>
    <x:row r="501" ht="42" customHeight="1">
      <x:c r="A501" s="2" t="str">
        <x:v>پرداخت الکترونیک سپهر</x:v>
      </x:c>
      <x:c r="B501" s="17" t="str">
        <x:v>اثربخشی کارت‌خوان تراکنش‌دار</x:v>
      </x:c>
      <x:c r="C501" s="3" t="str">
        <x:v>کارت‌خوان</x:v>
      </x:c>
      <x:c r="D501" s="3" t="str">
        <x:v>ماهانه</x:v>
      </x:c>
      <x:c r="E501" s="39" t="n">
        <x:f>IF(NOT(ISNUMBER('ورودی ابزار'!E308)),"n.a.",'ورودی ابزار'!E308)</x:f>
        <x:v>0.583</x:v>
      </x:c>
      <x:c r="F501" s="39" t="n">
        <x:f>IF(NOT(ISNUMBER('ورودی ابزار'!E590)),"n.a.",'ورودی ابزار'!E590)</x:f>
        <x:v>0.591</x:v>
      </x:c>
      <x:c r="G501" s="39" t="n">
        <x:f>IF(OR(I501&lt;&gt;"قابل مقایسه",COUNT(E501:F501)&lt;2),"n.a.",E501-F501)</x:f>
        <x:v>-0.008000000000000007</x:v>
      </x:c>
      <x:c r="H501" s="39" t="n">
        <x:f>IF(COUNT(E501:F501)&lt;2,"n.a.",E501-F501)</x:f>
        <x:v>-0.008000000000000007</x:v>
      </x:c>
      <x:c r="I501" s="3" t="str">
        <x:v>قابل مقایسه</x:v>
      </x:c>
      <x:c r="J501" s="3" t="str">
        <x:v>واحد نسبت</x:v>
      </x:c>
      <x:c r="K501" s="3"/>
      <x:c r="L501" s="3"/>
      <x:c r="M501" s="3"/>
    </x:row>
    <x:row r="502" ht="42" customHeight="1">
      <x:c r="A502" s="2" t="str">
        <x:v>پرداخت الکترونیک سپهر</x:v>
      </x:c>
      <x:c r="B502" s="17" t="str">
        <x:v>اثربخشی کارت‌خوان تراکنش‌دار</x:v>
      </x:c>
      <x:c r="C502" s="3" t="str">
        <x:v>کارت‌خوان</x:v>
      </x:c>
      <x:c r="D502" s="3" t="str">
        <x:v>سالانه</x:v>
      </x:c>
      <x:c r="E502" s="39" t="n">
        <x:f>IF(NOT(ISNUMBER('ورودی ابزار'!E308)),"n.a.",'ورودی ابزار'!E308)</x:f>
        <x:v>0.583</x:v>
      </x:c>
      <x:c r="F502" s="39" t="n">
        <x:f>IF(NOT(ISNUMBER('ورودی ابزار'!E872)),"n.a.",'ورودی ابزار'!E872)</x:f>
        <x:v>0.569</x:v>
      </x:c>
      <x:c r="G502" s="39" t="str">
        <x:f>IF(OR(I502&lt;&gt;"قابل مقایسه",COUNT(E502:F502)&lt;2),"n.a.",E502-F502)</x:f>
        <x:v>n.a.</x:v>
      </x:c>
      <x:c r="H502" s="39" t="n">
        <x:f>IF(COUNT(E502:F502)&lt;2,"n.a.",E502-F502)</x:f>
        <x:v>0.014000000000000012</x:v>
      </x:c>
      <x:c r="I502" s="3" t="str">
        <x:v>شکست تعریف</x:v>
      </x:c>
      <x:c r="J502" s="3" t="str">
        <x:v>واحد نسبت</x:v>
      </x:c>
      <x:c r="K502" s="3"/>
      <x:c r="L502" s="3"/>
      <x:c r="M502" s="3"/>
    </x:row>
    <x:row r="503" ht="42" customHeight="1">
      <x:c r="A503" s="2" t="str">
        <x:v>پرداخت نوین آرین</x:v>
      </x:c>
      <x:c r="B503" s="17" t="str">
        <x:v>اثربخشی کارت‌خوان تراکنش‌دار</x:v>
      </x:c>
      <x:c r="C503" s="3" t="str">
        <x:v>کارت‌خوان</x:v>
      </x:c>
      <x:c r="D503" s="3" t="str">
        <x:v>ماهانه</x:v>
      </x:c>
      <x:c r="E503" s="39" t="n">
        <x:f>IF(NOT(ISNUMBER('ورودی ابزار'!E309)),"n.a.",'ورودی ابزار'!E309)</x:f>
        <x:v>0.718</x:v>
      </x:c>
      <x:c r="F503" s="39" t="n">
        <x:f>IF(NOT(ISNUMBER('ورودی ابزار'!E591)),"n.a.",'ورودی ابزار'!E591)</x:f>
        <x:v>0.728</x:v>
      </x:c>
      <x:c r="G503" s="39" t="n">
        <x:f>IF(OR(I503&lt;&gt;"قابل مقایسه",COUNT(E503:F503)&lt;2),"n.a.",E503-F503)</x:f>
        <x:v>-0.010000000000000009</x:v>
      </x:c>
      <x:c r="H503" s="39" t="n">
        <x:f>IF(COUNT(E503:F503)&lt;2,"n.a.",E503-F503)</x:f>
        <x:v>-0.010000000000000009</x:v>
      </x:c>
      <x:c r="I503" s="3" t="str">
        <x:v>قابل مقایسه</x:v>
      </x:c>
      <x:c r="J503" s="3" t="str">
        <x:v>واحد نسبت</x:v>
      </x:c>
      <x:c r="K503" s="3"/>
      <x:c r="L503" s="3"/>
      <x:c r="M503" s="3"/>
    </x:row>
    <x:row r="504" ht="42" customHeight="1">
      <x:c r="A504" s="2" t="str">
        <x:v>پرداخت نوین آرین</x:v>
      </x:c>
      <x:c r="B504" s="17" t="str">
        <x:v>اثربخشی کارت‌خوان تراکنش‌دار</x:v>
      </x:c>
      <x:c r="C504" s="3" t="str">
        <x:v>کارت‌خوان</x:v>
      </x:c>
      <x:c r="D504" s="3" t="str">
        <x:v>سالانه</x:v>
      </x:c>
      <x:c r="E504" s="39" t="n">
        <x:f>IF(NOT(ISNUMBER('ورودی ابزار'!E309)),"n.a.",'ورودی ابزار'!E309)</x:f>
        <x:v>0.718</x:v>
      </x:c>
      <x:c r="F504" s="39" t="n">
        <x:f>IF(NOT(ISNUMBER('ورودی ابزار'!E873)),"n.a.",'ورودی ابزار'!E873)</x:f>
        <x:v>0.721</x:v>
      </x:c>
      <x:c r="G504" s="39" t="str">
        <x:f>IF(OR(I504&lt;&gt;"قابل مقایسه",COUNT(E504:F504)&lt;2),"n.a.",E504-F504)</x:f>
        <x:v>n.a.</x:v>
      </x:c>
      <x:c r="H504" s="39" t="n">
        <x:f>IF(COUNT(E504:F504)&lt;2,"n.a.",E504-F504)</x:f>
        <x:v>-0.0030000000000000027</x:v>
      </x:c>
      <x:c r="I504" s="3" t="str">
        <x:v>شکست تعریف</x:v>
      </x:c>
      <x:c r="J504" s="3" t="str">
        <x:v>واحد نسبت</x:v>
      </x:c>
      <x:c r="K504" s="3"/>
      <x:c r="L504" s="3"/>
      <x:c r="M504" s="3"/>
    </x:row>
    <x:row r="505" ht="42" customHeight="1">
      <x:c r="A505" s="2" t="str">
        <x:v>تجارت الکترونیک پارسیان</x:v>
      </x:c>
      <x:c r="B505" s="17" t="str">
        <x:v>اثربخشی کارت‌خوان تراکنش‌دار</x:v>
      </x:c>
      <x:c r="C505" s="3" t="str">
        <x:v>کارت‌خوان</x:v>
      </x:c>
      <x:c r="D505" s="3" t="str">
        <x:v>ماهانه</x:v>
      </x:c>
      <x:c r="E505" s="39" t="n">
        <x:f>IF(NOT(ISNUMBER('ورودی ابزار'!E310)),"n.a.",'ورودی ابزار'!E310)</x:f>
        <x:v>1.369</x:v>
      </x:c>
      <x:c r="F505" s="39" t="n">
        <x:f>IF(NOT(ISNUMBER('ورودی ابزار'!E592)),"n.a.",'ورودی ابزار'!E592)</x:f>
        <x:v>1.363</x:v>
      </x:c>
      <x:c r="G505" s="39" t="n">
        <x:f>IF(OR(I505&lt;&gt;"قابل مقایسه",COUNT(E505:F505)&lt;2),"n.a.",E505-F505)</x:f>
        <x:v>0.006000000000000005</x:v>
      </x:c>
      <x:c r="H505" s="39" t="n">
        <x:f>IF(COUNT(E505:F505)&lt;2,"n.a.",E505-F505)</x:f>
        <x:v>0.006000000000000005</x:v>
      </x:c>
      <x:c r="I505" s="3" t="str">
        <x:v>قابل مقایسه</x:v>
      </x:c>
      <x:c r="J505" s="3" t="str">
        <x:v>واحد نسبت</x:v>
      </x:c>
      <x:c r="K505" s="3"/>
      <x:c r="L505" s="3"/>
      <x:c r="M505" s="3"/>
    </x:row>
    <x:row r="506" ht="42" customHeight="1">
      <x:c r="A506" s="2" t="str">
        <x:v>تجارت الکترونیک پارسیان</x:v>
      </x:c>
      <x:c r="B506" s="17" t="str">
        <x:v>اثربخشی کارت‌خوان تراکنش‌دار</x:v>
      </x:c>
      <x:c r="C506" s="3" t="str">
        <x:v>کارت‌خوان</x:v>
      </x:c>
      <x:c r="D506" s="3" t="str">
        <x:v>سالانه</x:v>
      </x:c>
      <x:c r="E506" s="39" t="n">
        <x:f>IF(NOT(ISNUMBER('ورودی ابزار'!E310)),"n.a.",'ورودی ابزار'!E310)</x:f>
        <x:v>1.369</x:v>
      </x:c>
      <x:c r="F506" s="39" t="n">
        <x:f>IF(NOT(ISNUMBER('ورودی ابزار'!E874)),"n.a.",'ورودی ابزار'!E874)</x:f>
        <x:v>1.288</x:v>
      </x:c>
      <x:c r="G506" s="39" t="str">
        <x:f>IF(OR(I506&lt;&gt;"قابل مقایسه",COUNT(E506:F506)&lt;2),"n.a.",E506-F506)</x:f>
        <x:v>n.a.</x:v>
      </x:c>
      <x:c r="H506" s="39" t="n">
        <x:f>IF(COUNT(E506:F506)&lt;2,"n.a.",E506-F506)</x:f>
        <x:v>0.08099999999999996</x:v>
      </x:c>
      <x:c r="I506" s="3" t="str">
        <x:v>شکست تعریف</x:v>
      </x:c>
      <x:c r="J506" s="3" t="str">
        <x:v>واحد نسبت</x:v>
      </x:c>
      <x:c r="K506" s="3"/>
      <x:c r="L506" s="3"/>
      <x:c r="M506" s="3"/>
    </x:row>
    <x:row r="507" ht="42" customHeight="1">
      <x:c r="A507" s="2" t="str">
        <x:v>امیدپی</x:v>
      </x:c>
      <x:c r="B507" s="17" t="str">
        <x:v>اثربخشی کارت‌خوان تراکنش‌دار</x:v>
      </x:c>
      <x:c r="C507" s="3" t="str">
        <x:v>کارت‌خوان</x:v>
      </x:c>
      <x:c r="D507" s="3" t="str">
        <x:v>ماهانه</x:v>
      </x:c>
      <x:c r="E507" s="39" t="n">
        <x:f>IF(NOT(ISNUMBER('ورودی ابزار'!E311)),"n.a.",'ورودی ابزار'!E311)</x:f>
        <x:v>3.598</x:v>
      </x:c>
      <x:c r="F507" s="39" t="n">
        <x:f>IF(NOT(ISNUMBER('ورودی ابزار'!E593)),"n.a.",'ورودی ابزار'!E593)</x:f>
        <x:v>3.487</x:v>
      </x:c>
      <x:c r="G507" s="39" t="n">
        <x:f>IF(OR(I507&lt;&gt;"قابل مقایسه",COUNT(E507:F507)&lt;2),"n.a.",E507-F507)</x:f>
        <x:v>0.11099999999999977</x:v>
      </x:c>
      <x:c r="H507" s="39" t="n">
        <x:f>IF(COUNT(E507:F507)&lt;2,"n.a.",E507-F507)</x:f>
        <x:v>0.11099999999999977</x:v>
      </x:c>
      <x:c r="I507" s="3" t="str">
        <x:v>قابل مقایسه</x:v>
      </x:c>
      <x:c r="J507" s="3" t="str">
        <x:v>واحد نسبت</x:v>
      </x:c>
      <x:c r="K507" s="3"/>
      <x:c r="L507" s="3"/>
      <x:c r="M507" s="3"/>
    </x:row>
    <x:row r="508" ht="42" customHeight="1">
      <x:c r="A508" s="2" t="str">
        <x:v>امیدپی</x:v>
      </x:c>
      <x:c r="B508" s="17" t="str">
        <x:v>اثربخشی کارت‌خوان تراکنش‌دار</x:v>
      </x:c>
      <x:c r="C508" s="3" t="str">
        <x:v>کارت‌خوان</x:v>
      </x:c>
      <x:c r="D508" s="3" t="str">
        <x:v>سالانه</x:v>
      </x:c>
      <x:c r="E508" s="39" t="n">
        <x:f>IF(NOT(ISNUMBER('ورودی ابزار'!E311)),"n.a.",'ورودی ابزار'!E311)</x:f>
        <x:v>3.598</x:v>
      </x:c>
      <x:c r="F508" s="39" t="n">
        <x:f>IF(NOT(ISNUMBER('ورودی ابزار'!E875)),"n.a.",'ورودی ابزار'!E875)</x:f>
        <x:v>3.568</x:v>
      </x:c>
      <x:c r="G508" s="39" t="str">
        <x:f>IF(OR(I508&lt;&gt;"قابل مقایسه",COUNT(E508:F508)&lt;2),"n.a.",E508-F508)</x:f>
        <x:v>n.a.</x:v>
      </x:c>
      <x:c r="H508" s="39" t="n">
        <x:f>IF(COUNT(E508:F508)&lt;2,"n.a.",E508-F508)</x:f>
        <x:v>0.029999999999999805</x:v>
      </x:c>
      <x:c r="I508" s="3" t="str">
        <x:v>شکست تعریف</x:v>
      </x:c>
      <x:c r="J508" s="3" t="str">
        <x:v>واحد نسبت</x:v>
      </x:c>
      <x:c r="K508" s="3"/>
      <x:c r="L508" s="3"/>
      <x:c r="M508" s="3"/>
    </x:row>
    <x:row r="509" ht="42" customHeight="1">
      <x:c r="A509" s="2" t="str">
        <x:v>فن آوا کارت</x:v>
      </x:c>
      <x:c r="B509" s="17" t="str">
        <x:v>اثربخشی کارت‌خوان تراکنش‌دار</x:v>
      </x:c>
      <x:c r="C509" s="3" t="str">
        <x:v>کارت‌خوان</x:v>
      </x:c>
      <x:c r="D509" s="3" t="str">
        <x:v>ماهانه</x:v>
      </x:c>
      <x:c r="E509" s="39" t="n">
        <x:f>IF(NOT(ISNUMBER('ورودی ابزار'!E312)),"n.a.",'ورودی ابزار'!E312)</x:f>
        <x:v>0.368</x:v>
      </x:c>
      <x:c r="F509" s="39" t="n">
        <x:f>IF(NOT(ISNUMBER('ورودی ابزار'!E594)),"n.a.",'ورودی ابزار'!E594)</x:f>
        <x:v>0.354</x:v>
      </x:c>
      <x:c r="G509" s="39" t="n">
        <x:f>IF(OR(I509&lt;&gt;"قابل مقایسه",COUNT(E509:F509)&lt;2),"n.a.",E509-F509)</x:f>
        <x:v>0.014000000000000012</x:v>
      </x:c>
      <x:c r="H509" s="39" t="n">
        <x:f>IF(COUNT(E509:F509)&lt;2,"n.a.",E509-F509)</x:f>
        <x:v>0.014000000000000012</x:v>
      </x:c>
      <x:c r="I509" s="3" t="str">
        <x:v>قابل مقایسه</x:v>
      </x:c>
      <x:c r="J509" s="3" t="str">
        <x:v>واحد نسبت</x:v>
      </x:c>
      <x:c r="K509" s="3"/>
      <x:c r="L509" s="3"/>
      <x:c r="M509" s="3"/>
    </x:row>
    <x:row r="510" ht="42" customHeight="1">
      <x:c r="A510" s="2" t="str">
        <x:v>فن آوا کارت</x:v>
      </x:c>
      <x:c r="B510" s="17" t="str">
        <x:v>اثربخشی کارت‌خوان تراکنش‌دار</x:v>
      </x:c>
      <x:c r="C510" s="3" t="str">
        <x:v>کارت‌خوان</x:v>
      </x:c>
      <x:c r="D510" s="3" t="str">
        <x:v>سالانه</x:v>
      </x:c>
      <x:c r="E510" s="39" t="n">
        <x:f>IF(NOT(ISNUMBER('ورودی ابزار'!E312)),"n.a.",'ورودی ابزار'!E312)</x:f>
        <x:v>0.368</x:v>
      </x:c>
      <x:c r="F510" s="39" t="n">
        <x:f>IF(NOT(ISNUMBER('ورودی ابزار'!E876)),"n.a.",'ورودی ابزار'!E876)</x:f>
        <x:v>0.448</x:v>
      </x:c>
      <x:c r="G510" s="39" t="str">
        <x:f>IF(OR(I510&lt;&gt;"قابل مقایسه",COUNT(E510:F510)&lt;2),"n.a.",E510-F510)</x:f>
        <x:v>n.a.</x:v>
      </x:c>
      <x:c r="H510" s="39" t="n">
        <x:f>IF(COUNT(E510:F510)&lt;2,"n.a.",E510-F510)</x:f>
        <x:v>-0.08000000000000002</x:v>
      </x:c>
      <x:c r="I510" s="3" t="str">
        <x:v>شکست تعریف</x:v>
      </x:c>
      <x:c r="J510" s="3" t="str">
        <x:v>واحد نسبت</x:v>
      </x:c>
      <x:c r="K510" s="3"/>
      <x:c r="L510" s="3"/>
      <x:c r="M510" s="3"/>
    </x:row>
    <x:row r="511" ht="42" customHeight="1">
      <x:c r="A511" s="2" t="str">
        <x:v>کارت اعتباری ایران کیش</x:v>
      </x:c>
      <x:c r="B511" s="17" t="str">
        <x:v>اثربخشی کارت‌خوان تراکنش‌دار</x:v>
      </x:c>
      <x:c r="C511" s="3" t="str">
        <x:v>کارت‌خوان</x:v>
      </x:c>
      <x:c r="D511" s="3" t="str">
        <x:v>ماهانه</x:v>
      </x:c>
      <x:c r="E511" s="39" t="n">
        <x:f>IF(NOT(ISNUMBER('ورودی ابزار'!E313)),"n.a.",'ورودی ابزار'!E313)</x:f>
        <x:v>0.644</x:v>
      </x:c>
      <x:c r="F511" s="39" t="n">
        <x:f>IF(NOT(ISNUMBER('ورودی ابزار'!E595)),"n.a.",'ورودی ابزار'!E595)</x:f>
        <x:v>0.653</x:v>
      </x:c>
      <x:c r="G511" s="39" t="n">
        <x:f>IF(OR(I511&lt;&gt;"قابل مقایسه",COUNT(E511:F511)&lt;2),"n.a.",E511-F511)</x:f>
        <x:v>-0.009000000000000008</x:v>
      </x:c>
      <x:c r="H511" s="39" t="n">
        <x:f>IF(COUNT(E511:F511)&lt;2,"n.a.",E511-F511)</x:f>
        <x:v>-0.009000000000000008</x:v>
      </x:c>
      <x:c r="I511" s="3" t="str">
        <x:v>قابل مقایسه</x:v>
      </x:c>
      <x:c r="J511" s="3" t="str">
        <x:v>واحد نسبت</x:v>
      </x:c>
      <x:c r="K511" s="3"/>
      <x:c r="L511" s="3"/>
      <x:c r="M511" s="3"/>
    </x:row>
    <x:row r="512" ht="42" customHeight="1">
      <x:c r="A512" s="2" t="str">
        <x:v>کارت اعتباری ایران کیش</x:v>
      </x:c>
      <x:c r="B512" s="17" t="str">
        <x:v>اثربخشی کارت‌خوان تراکنش‌دار</x:v>
      </x:c>
      <x:c r="C512" s="3" t="str">
        <x:v>کارت‌خوان</x:v>
      </x:c>
      <x:c r="D512" s="3" t="str">
        <x:v>سالانه</x:v>
      </x:c>
      <x:c r="E512" s="39" t="n">
        <x:f>IF(NOT(ISNUMBER('ورودی ابزار'!E313)),"n.a.",'ورودی ابزار'!E313)</x:f>
        <x:v>0.644</x:v>
      </x:c>
      <x:c r="F512" s="39" t="n">
        <x:f>IF(NOT(ISNUMBER('ورودی ابزار'!E877)),"n.a.",'ورودی ابزار'!E877)</x:f>
        <x:v>0.672</x:v>
      </x:c>
      <x:c r="G512" s="39" t="str">
        <x:f>IF(OR(I512&lt;&gt;"قابل مقایسه",COUNT(E512:F512)&lt;2),"n.a.",E512-F512)</x:f>
        <x:v>n.a.</x:v>
      </x:c>
      <x:c r="H512" s="39" t="n">
        <x:f>IF(COUNT(E512:F512)&lt;2,"n.a.",E512-F512)</x:f>
        <x:v>-0.028000000000000025</x:v>
      </x:c>
      <x:c r="I512" s="3" t="str">
        <x:v>شکست تعریف</x:v>
      </x:c>
      <x:c r="J512" s="3" t="str">
        <x:v>واحد نسبت</x:v>
      </x:c>
      <x:c r="K512" s="3"/>
      <x:c r="L512" s="3"/>
      <x:c r="M512" s="3"/>
    </x:row>
    <x:row r="513" ht="42" customHeight="1">
      <x:c r="A513" s="2" t="str">
        <x:v>آسان پرداخت پرشین</x:v>
      </x:c>
      <x:c r="B513" s="17" t="str">
        <x:v>نسبت کارت‌خوان بی‌تراکنش</x:v>
      </x:c>
      <x:c r="C513" s="3" t="str">
        <x:v>کارت‌خوان</x:v>
      </x:c>
      <x:c r="D513" s="3" t="str">
        <x:v>ماهانه</x:v>
      </x:c>
      <x:c r="E513" s="39" t="n">
        <x:f>IF(NOT(ISNUMBER('ورودی ابزار'!E314)),"n.a.",'ورودی ابزار'!E314)</x:f>
        <x:v>17.64</x:v>
      </x:c>
      <x:c r="F513" s="39" t="n">
        <x:f>IF(NOT(ISNUMBER('ورودی ابزار'!E596)),"n.a.",'ورودی ابزار'!E596)</x:f>
        <x:v>18.82</x:v>
      </x:c>
      <x:c r="G513" s="39" t="n">
        <x:f>IF(OR(I513&lt;&gt;"قابل مقایسه",COUNT(E513:F513)&lt;2),"n.a.",E513-F513)</x:f>
        <x:v>-1.1799999999999997</x:v>
      </x:c>
      <x:c r="H513" s="39" t="n">
        <x:f>IF(COUNT(E513:F513)&lt;2,"n.a.",E513-F513)</x:f>
        <x:v>-1.1799999999999997</x:v>
      </x:c>
      <x:c r="I513" s="3" t="str">
        <x:v>قابل مقایسه</x:v>
      </x:c>
      <x:c r="J513" s="3" t="str">
        <x:v>واحد درصد</x:v>
      </x:c>
      <x:c r="K513" s="3"/>
      <x:c r="L513" s="3"/>
      <x:c r="M513" s="3"/>
    </x:row>
    <x:row r="514" ht="42" customHeight="1">
      <x:c r="A514" s="2" t="str">
        <x:v>آسان پرداخت پرشین</x:v>
      </x:c>
      <x:c r="B514" s="17" t="str">
        <x:v>نسبت کارت‌خوان بی‌تراکنش</x:v>
      </x:c>
      <x:c r="C514" s="3" t="str">
        <x:v>کارت‌خوان</x:v>
      </x:c>
      <x:c r="D514" s="3" t="str">
        <x:v>سالانه</x:v>
      </x:c>
      <x:c r="E514" s="39" t="n">
        <x:f>IF(NOT(ISNUMBER('ورودی ابزار'!E314)),"n.a.",'ورودی ابزار'!E314)</x:f>
        <x:v>17.64</x:v>
      </x:c>
      <x:c r="F514" s="39" t="str">
        <x:v>n.a.</x:v>
      </x:c>
      <x:c r="G514" s="39" t="str">
        <x:f>IF(OR(I514&lt;&gt;"قابل مقایسه",COUNT(E514:F514)&lt;2),"n.a.",E514-F514)</x:f>
        <x:v>n.a.</x:v>
      </x:c>
      <x:c r="H514" s="39" t="str">
        <x:f>IF(COUNT(E514:F514)&lt;2,"n.a.",E514-F514)</x:f>
        <x:v>n.a.</x:v>
      </x:c>
      <x:c r="I514" s="3" t="str">
        <x:v>شکست تعریف</x:v>
      </x:c>
      <x:c r="J514" s="3" t="str">
        <x:v>واحد درصد</x:v>
      </x:c>
      <x:c r="K514" s="3"/>
      <x:c r="L514" s="3"/>
      <x:c r="M514" s="3"/>
    </x:row>
    <x:row r="515" ht="42" customHeight="1">
      <x:c r="A515" s="2" t="str">
        <x:v>الکترونیک کارت دماوند</x:v>
      </x:c>
      <x:c r="B515" s="17" t="str">
        <x:v>نسبت کارت‌خوان بی‌تراکنش</x:v>
      </x:c>
      <x:c r="C515" s="3" t="str">
        <x:v>کارت‌خوان</x:v>
      </x:c>
      <x:c r="D515" s="3" t="str">
        <x:v>ماهانه</x:v>
      </x:c>
      <x:c r="E515" s="39" t="n">
        <x:f>IF(NOT(ISNUMBER('ورودی ابزار'!E315)),"n.a.",'ورودی ابزار'!E315)</x:f>
        <x:v>41</x:v>
      </x:c>
      <x:c r="F515" s="39" t="n">
        <x:f>IF(NOT(ISNUMBER('ورودی ابزار'!E597)),"n.a.",'ورودی ابزار'!E597)</x:f>
        <x:v>38.62</x:v>
      </x:c>
      <x:c r="G515" s="39" t="n">
        <x:f>IF(OR(I515&lt;&gt;"قابل مقایسه",COUNT(E515:F515)&lt;2),"n.a.",E515-F515)</x:f>
        <x:v>2.3800000000000026</x:v>
      </x:c>
      <x:c r="H515" s="39" t="n">
        <x:f>IF(COUNT(E515:F515)&lt;2,"n.a.",E515-F515)</x:f>
        <x:v>2.3800000000000026</x:v>
      </x:c>
      <x:c r="I515" s="3" t="str">
        <x:v>قابل مقایسه</x:v>
      </x:c>
      <x:c r="J515" s="3" t="str">
        <x:v>واحد درصد</x:v>
      </x:c>
      <x:c r="K515" s="3"/>
      <x:c r="L515" s="3"/>
      <x:c r="M515" s="3"/>
    </x:row>
    <x:row r="516" ht="42" customHeight="1">
      <x:c r="A516" s="2" t="str">
        <x:v>الکترونیک کارت دماوند</x:v>
      </x:c>
      <x:c r="B516" s="17" t="str">
        <x:v>نسبت کارت‌خوان بی‌تراکنش</x:v>
      </x:c>
      <x:c r="C516" s="3" t="str">
        <x:v>کارت‌خوان</x:v>
      </x:c>
      <x:c r="D516" s="3" t="str">
        <x:v>سالانه</x:v>
      </x:c>
      <x:c r="E516" s="39" t="n">
        <x:f>IF(NOT(ISNUMBER('ورودی ابزار'!E315)),"n.a.",'ورودی ابزار'!E315)</x:f>
        <x:v>41</x:v>
      </x:c>
      <x:c r="F516" s="39" t="str">
        <x:v>n.a.</x:v>
      </x:c>
      <x:c r="G516" s="39" t="str">
        <x:f>IF(OR(I516&lt;&gt;"قابل مقایسه",COUNT(E516:F516)&lt;2),"n.a.",E516-F516)</x:f>
        <x:v>n.a.</x:v>
      </x:c>
      <x:c r="H516" s="39" t="str">
        <x:f>IF(COUNT(E516:F516)&lt;2,"n.a.",E516-F516)</x:f>
        <x:v>n.a.</x:v>
      </x:c>
      <x:c r="I516" s="3" t="str">
        <x:v>شکست تعریف</x:v>
      </x:c>
      <x:c r="J516" s="3" t="str">
        <x:v>واحد درصد</x:v>
      </x:c>
      <x:c r="K516" s="3"/>
      <x:c r="L516" s="3"/>
      <x:c r="M516" s="3"/>
    </x:row>
    <x:row r="517" ht="42" customHeight="1">
      <x:c r="A517" s="2" t="str">
        <x:v>به پرداخت ملت</x:v>
      </x:c>
      <x:c r="B517" s="17" t="str">
        <x:v>نسبت کارت‌خوان بی‌تراکنش</x:v>
      </x:c>
      <x:c r="C517" s="3" t="str">
        <x:v>کارت‌خوان</x:v>
      </x:c>
      <x:c r="D517" s="3" t="str">
        <x:v>ماهانه</x:v>
      </x:c>
      <x:c r="E517" s="39" t="n">
        <x:f>IF(NOT(ISNUMBER('ورودی ابزار'!E316)),"n.a.",'ورودی ابزار'!E316)</x:f>
        <x:v>6.11</x:v>
      </x:c>
      <x:c r="F517" s="39" t="n">
        <x:f>IF(NOT(ISNUMBER('ورودی ابزار'!E598)),"n.a.",'ورودی ابزار'!E598)</x:f>
        <x:v>7.13</x:v>
      </x:c>
      <x:c r="G517" s="39" t="n">
        <x:f>IF(OR(I517&lt;&gt;"قابل مقایسه",COUNT(E517:F517)&lt;2),"n.a.",E517-F517)</x:f>
        <x:v>-1.0199999999999996</x:v>
      </x:c>
      <x:c r="H517" s="39" t="n">
        <x:f>IF(COUNT(E517:F517)&lt;2,"n.a.",E517-F517)</x:f>
        <x:v>-1.0199999999999996</x:v>
      </x:c>
      <x:c r="I517" s="3" t="str">
        <x:v>قابل مقایسه</x:v>
      </x:c>
      <x:c r="J517" s="3" t="str">
        <x:v>واحد درصد</x:v>
      </x:c>
      <x:c r="K517" s="3"/>
      <x:c r="L517" s="3"/>
      <x:c r="M517" s="3"/>
    </x:row>
    <x:row r="518" ht="42" customHeight="1">
      <x:c r="A518" s="2" t="str">
        <x:v>به پرداخت ملت</x:v>
      </x:c>
      <x:c r="B518" s="17" t="str">
        <x:v>نسبت کارت‌خوان بی‌تراکنش</x:v>
      </x:c>
      <x:c r="C518" s="3" t="str">
        <x:v>کارت‌خوان</x:v>
      </x:c>
      <x:c r="D518" s="3" t="str">
        <x:v>سالانه</x:v>
      </x:c>
      <x:c r="E518" s="39" t="n">
        <x:f>IF(NOT(ISNUMBER('ورودی ابزار'!E316)),"n.a.",'ورودی ابزار'!E316)</x:f>
        <x:v>6.11</x:v>
      </x:c>
      <x:c r="F518" s="39" t="str">
        <x:v>n.a.</x:v>
      </x:c>
      <x:c r="G518" s="39" t="str">
        <x:f>IF(OR(I518&lt;&gt;"قابل مقایسه",COUNT(E518:F518)&lt;2),"n.a.",E518-F518)</x:f>
        <x:v>n.a.</x:v>
      </x:c>
      <x:c r="H518" s="39" t="str">
        <x:f>IF(COUNT(E518:F518)&lt;2,"n.a.",E518-F518)</x:f>
        <x:v>n.a.</x:v>
      </x:c>
      <x:c r="I518" s="3" t="str">
        <x:v>شکست تعریف</x:v>
      </x:c>
      <x:c r="J518" s="3" t="str">
        <x:v>واحد درصد</x:v>
      </x:c>
      <x:c r="K518" s="3"/>
      <x:c r="L518" s="3"/>
      <x:c r="M518" s="3"/>
    </x:row>
    <x:row r="519" ht="42" customHeight="1">
      <x:c r="A519" s="2" t="str">
        <x:v>پرداخت الکترونیک سداد</x:v>
      </x:c>
      <x:c r="B519" s="17" t="str">
        <x:v>نسبت کارت‌خوان بی‌تراکنش</x:v>
      </x:c>
      <x:c r="C519" s="3" t="str">
        <x:v>کارت‌خوان</x:v>
      </x:c>
      <x:c r="D519" s="3" t="str">
        <x:v>ماهانه</x:v>
      </x:c>
      <x:c r="E519" s="39" t="n">
        <x:f>IF(NOT(ISNUMBER('ورودی ابزار'!E317)),"n.a.",'ورودی ابزار'!E317)</x:f>
        <x:v>13.44</x:v>
      </x:c>
      <x:c r="F519" s="39" t="n">
        <x:f>IF(NOT(ISNUMBER('ورودی ابزار'!E599)),"n.a.",'ورودی ابزار'!E599)</x:f>
        <x:v>14.58</x:v>
      </x:c>
      <x:c r="G519" s="39" t="n">
        <x:f>IF(OR(I519&lt;&gt;"قابل مقایسه",COUNT(E519:F519)&lt;2),"n.a.",E519-F519)</x:f>
        <x:v>-1.1400000000000006</x:v>
      </x:c>
      <x:c r="H519" s="39" t="n">
        <x:f>IF(COUNT(E519:F519)&lt;2,"n.a.",E519-F519)</x:f>
        <x:v>-1.1400000000000006</x:v>
      </x:c>
      <x:c r="I519" s="3" t="str">
        <x:v>قابل مقایسه</x:v>
      </x:c>
      <x:c r="J519" s="3" t="str">
        <x:v>واحد درصد</x:v>
      </x:c>
      <x:c r="K519" s="3"/>
      <x:c r="L519" s="3"/>
      <x:c r="M519" s="3"/>
    </x:row>
    <x:row r="520" ht="42" customHeight="1">
      <x:c r="A520" s="2" t="str">
        <x:v>پرداخت الکترونیک سداد</x:v>
      </x:c>
      <x:c r="B520" s="17" t="str">
        <x:v>نسبت کارت‌خوان بی‌تراکنش</x:v>
      </x:c>
      <x:c r="C520" s="3" t="str">
        <x:v>کارت‌خوان</x:v>
      </x:c>
      <x:c r="D520" s="3" t="str">
        <x:v>سالانه</x:v>
      </x:c>
      <x:c r="E520" s="39" t="n">
        <x:f>IF(NOT(ISNUMBER('ورودی ابزار'!E317)),"n.a.",'ورودی ابزار'!E317)</x:f>
        <x:v>13.44</x:v>
      </x:c>
      <x:c r="F520" s="39" t="str">
        <x:v>n.a.</x:v>
      </x:c>
      <x:c r="G520" s="39" t="str">
        <x:f>IF(OR(I520&lt;&gt;"قابل مقایسه",COUNT(E520:F520)&lt;2),"n.a.",E520-F520)</x:f>
        <x:v>n.a.</x:v>
      </x:c>
      <x:c r="H520" s="39" t="str">
        <x:f>IF(COUNT(E520:F520)&lt;2,"n.a.",E520-F520)</x:f>
        <x:v>n.a.</x:v>
      </x:c>
      <x:c r="I520" s="3" t="str">
        <x:v>شکست تعریف</x:v>
      </x:c>
      <x:c r="J520" s="3" t="str">
        <x:v>واحد درصد</x:v>
      </x:c>
      <x:c r="K520" s="3"/>
      <x:c r="L520" s="3"/>
      <x:c r="M520" s="3"/>
    </x:row>
    <x:row r="521" ht="42" customHeight="1">
      <x:c r="A521" s="2" t="str">
        <x:v>پرداخت الکترونیک پاسارگاد</x:v>
      </x:c>
      <x:c r="B521" s="17" t="str">
        <x:v>نسبت کارت‌خوان بی‌تراکنش</x:v>
      </x:c>
      <x:c r="C521" s="3" t="str">
        <x:v>کارت‌خوان</x:v>
      </x:c>
      <x:c r="D521" s="3" t="str">
        <x:v>ماهانه</x:v>
      </x:c>
      <x:c r="E521" s="39" t="n">
        <x:f>IF(NOT(ISNUMBER('ورودی ابزار'!E318)),"n.a.",'ورودی ابزار'!E318)</x:f>
        <x:v>16.07</x:v>
      </x:c>
      <x:c r="F521" s="39" t="n">
        <x:f>IF(NOT(ISNUMBER('ورودی ابزار'!E600)),"n.a.",'ورودی ابزار'!E600)</x:f>
        <x:v>15.94</x:v>
      </x:c>
      <x:c r="G521" s="39" t="n">
        <x:f>IF(OR(I521&lt;&gt;"قابل مقایسه",COUNT(E521:F521)&lt;2),"n.a.",E521-F521)</x:f>
        <x:v>0.13000000000000078</x:v>
      </x:c>
      <x:c r="H521" s="39" t="n">
        <x:f>IF(COUNT(E521:F521)&lt;2,"n.a.",E521-F521)</x:f>
        <x:v>0.13000000000000078</x:v>
      </x:c>
      <x:c r="I521" s="3" t="str">
        <x:v>قابل مقایسه</x:v>
      </x:c>
      <x:c r="J521" s="3" t="str">
        <x:v>واحد درصد</x:v>
      </x:c>
      <x:c r="K521" s="3"/>
      <x:c r="L521" s="3"/>
      <x:c r="M521" s="3"/>
    </x:row>
    <x:row r="522" ht="42" customHeight="1">
      <x:c r="A522" s="2" t="str">
        <x:v>پرداخت الکترونیک پاسارگاد</x:v>
      </x:c>
      <x:c r="B522" s="17" t="str">
        <x:v>نسبت کارت‌خوان بی‌تراکنش</x:v>
      </x:c>
      <x:c r="C522" s="3" t="str">
        <x:v>کارت‌خوان</x:v>
      </x:c>
      <x:c r="D522" s="3" t="str">
        <x:v>سالانه</x:v>
      </x:c>
      <x:c r="E522" s="39" t="n">
        <x:f>IF(NOT(ISNUMBER('ورودی ابزار'!E318)),"n.a.",'ورودی ابزار'!E318)</x:f>
        <x:v>16.07</x:v>
      </x:c>
      <x:c r="F522" s="39" t="str">
        <x:v>n.a.</x:v>
      </x:c>
      <x:c r="G522" s="39" t="str">
        <x:f>IF(OR(I522&lt;&gt;"قابل مقایسه",COUNT(E522:F522)&lt;2),"n.a.",E522-F522)</x:f>
        <x:v>n.a.</x:v>
      </x:c>
      <x:c r="H522" s="39" t="str">
        <x:f>IF(COUNT(E522:F522)&lt;2,"n.a.",E522-F522)</x:f>
        <x:v>n.a.</x:v>
      </x:c>
      <x:c r="I522" s="3" t="str">
        <x:v>شکست تعریف</x:v>
      </x:c>
      <x:c r="J522" s="3" t="str">
        <x:v>واحد درصد</x:v>
      </x:c>
      <x:c r="K522" s="3"/>
      <x:c r="L522" s="3"/>
      <x:c r="M522" s="3"/>
    </x:row>
    <x:row r="523" ht="42" customHeight="1">
      <x:c r="A523" s="2" t="str">
        <x:v>پرداخت الکترونیک سامان</x:v>
      </x:c>
      <x:c r="B523" s="17" t="str">
        <x:v>نسبت کارت‌خوان بی‌تراکنش</x:v>
      </x:c>
      <x:c r="C523" s="3" t="str">
        <x:v>کارت‌خوان</x:v>
      </x:c>
      <x:c r="D523" s="3" t="str">
        <x:v>ماهانه</x:v>
      </x:c>
      <x:c r="E523" s="39" t="n">
        <x:f>IF(NOT(ISNUMBER('ورودی ابزار'!E319)),"n.a.",'ورودی ابزار'!E319)</x:f>
        <x:v>16.95</x:v>
      </x:c>
      <x:c r="F523" s="39" t="n">
        <x:f>IF(NOT(ISNUMBER('ورودی ابزار'!E601)),"n.a.",'ورودی ابزار'!E601)</x:f>
        <x:v>16.21</x:v>
      </x:c>
      <x:c r="G523" s="39" t="n">
        <x:f>IF(OR(I523&lt;&gt;"قابل مقایسه",COUNT(E523:F523)&lt;2),"n.a.",E523-F523)</x:f>
        <x:v>0.7399999999999984</x:v>
      </x:c>
      <x:c r="H523" s="39" t="n">
        <x:f>IF(COUNT(E523:F523)&lt;2,"n.a.",E523-F523)</x:f>
        <x:v>0.7399999999999984</x:v>
      </x:c>
      <x:c r="I523" s="3" t="str">
        <x:v>قابل مقایسه</x:v>
      </x:c>
      <x:c r="J523" s="3" t="str">
        <x:v>واحد درصد</x:v>
      </x:c>
      <x:c r="K523" s="3"/>
      <x:c r="L523" s="3"/>
      <x:c r="M523" s="3"/>
    </x:row>
    <x:row r="524" ht="42" customHeight="1">
      <x:c r="A524" s="2" t="str">
        <x:v>پرداخت الکترونیک سامان</x:v>
      </x:c>
      <x:c r="B524" s="17" t="str">
        <x:v>نسبت کارت‌خوان بی‌تراکنش</x:v>
      </x:c>
      <x:c r="C524" s="3" t="str">
        <x:v>کارت‌خوان</x:v>
      </x:c>
      <x:c r="D524" s="3" t="str">
        <x:v>سالانه</x:v>
      </x:c>
      <x:c r="E524" s="39" t="n">
        <x:f>IF(NOT(ISNUMBER('ورودی ابزار'!E319)),"n.a.",'ورودی ابزار'!E319)</x:f>
        <x:v>16.95</x:v>
      </x:c>
      <x:c r="F524" s="39" t="str">
        <x:v>n.a.</x:v>
      </x:c>
      <x:c r="G524" s="39" t="str">
        <x:f>IF(OR(I524&lt;&gt;"قابل مقایسه",COUNT(E524:F524)&lt;2),"n.a.",E524-F524)</x:f>
        <x:v>n.a.</x:v>
      </x:c>
      <x:c r="H524" s="39" t="str">
        <x:f>IF(COUNT(E524:F524)&lt;2,"n.a.",E524-F524)</x:f>
        <x:v>n.a.</x:v>
      </x:c>
      <x:c r="I524" s="3" t="str">
        <x:v>شکست تعریف</x:v>
      </x:c>
      <x:c r="J524" s="3" t="str">
        <x:v>واحد درصد</x:v>
      </x:c>
      <x:c r="K524" s="3"/>
      <x:c r="L524" s="3"/>
      <x:c r="M524" s="3"/>
    </x:row>
    <x:row r="525" ht="42" customHeight="1">
      <x:c r="A525" s="2" t="str">
        <x:v>پرداخت الکترونیک سپهر</x:v>
      </x:c>
      <x:c r="B525" s="17" t="str">
        <x:v>نسبت کارت‌خوان بی‌تراکنش</x:v>
      </x:c>
      <x:c r="C525" s="3" t="str">
        <x:v>کارت‌خوان</x:v>
      </x:c>
      <x:c r="D525" s="3" t="str">
        <x:v>ماهانه</x:v>
      </x:c>
      <x:c r="E525" s="39" t="n">
        <x:f>IF(NOT(ISNUMBER('ورودی ابزار'!E320)),"n.a.",'ورودی ابزار'!E320)</x:f>
        <x:v>21.65</x:v>
      </x:c>
      <x:c r="F525" s="39" t="n">
        <x:f>IF(NOT(ISNUMBER('ورودی ابزار'!E602)),"n.a.",'ورودی ابزار'!E602)</x:f>
        <x:v>22.15</x:v>
      </x:c>
      <x:c r="G525" s="39" t="n">
        <x:f>IF(OR(I525&lt;&gt;"قابل مقایسه",COUNT(E525:F525)&lt;2),"n.a.",E525-F525)</x:f>
        <x:v>-0.5</x:v>
      </x:c>
      <x:c r="H525" s="39" t="n">
        <x:f>IF(COUNT(E525:F525)&lt;2,"n.a.",E525-F525)</x:f>
        <x:v>-0.5</x:v>
      </x:c>
      <x:c r="I525" s="3" t="str">
        <x:v>قابل مقایسه</x:v>
      </x:c>
      <x:c r="J525" s="3" t="str">
        <x:v>واحد درصد</x:v>
      </x:c>
      <x:c r="K525" s="3"/>
      <x:c r="L525" s="3"/>
      <x:c r="M525" s="3"/>
    </x:row>
    <x:row r="526" ht="42" customHeight="1">
      <x:c r="A526" s="2" t="str">
        <x:v>پرداخت الکترونیک سپهر</x:v>
      </x:c>
      <x:c r="B526" s="17" t="str">
        <x:v>نسبت کارت‌خوان بی‌تراکنش</x:v>
      </x:c>
      <x:c r="C526" s="3" t="str">
        <x:v>کارت‌خوان</x:v>
      </x:c>
      <x:c r="D526" s="3" t="str">
        <x:v>سالانه</x:v>
      </x:c>
      <x:c r="E526" s="39" t="n">
        <x:f>IF(NOT(ISNUMBER('ورودی ابزار'!E320)),"n.a.",'ورودی ابزار'!E320)</x:f>
        <x:v>21.65</x:v>
      </x:c>
      <x:c r="F526" s="39" t="str">
        <x:v>n.a.</x:v>
      </x:c>
      <x:c r="G526" s="39" t="str">
        <x:f>IF(OR(I526&lt;&gt;"قابل مقایسه",COUNT(E526:F526)&lt;2),"n.a.",E526-F526)</x:f>
        <x:v>n.a.</x:v>
      </x:c>
      <x:c r="H526" s="39" t="str">
        <x:f>IF(COUNT(E526:F526)&lt;2,"n.a.",E526-F526)</x:f>
        <x:v>n.a.</x:v>
      </x:c>
      <x:c r="I526" s="3" t="str">
        <x:v>شکست تعریف</x:v>
      </x:c>
      <x:c r="J526" s="3" t="str">
        <x:v>واحد درصد</x:v>
      </x:c>
      <x:c r="K526" s="3"/>
      <x:c r="L526" s="3"/>
      <x:c r="M526" s="3"/>
    </x:row>
    <x:row r="527" ht="42" customHeight="1">
      <x:c r="A527" s="2" t="str">
        <x:v>پرداخت نوین آرین</x:v>
      </x:c>
      <x:c r="B527" s="17" t="str">
        <x:v>نسبت کارت‌خوان بی‌تراکنش</x:v>
      </x:c>
      <x:c r="C527" s="3" t="str">
        <x:v>کارت‌خوان</x:v>
      </x:c>
      <x:c r="D527" s="3" t="str">
        <x:v>ماهانه</x:v>
      </x:c>
      <x:c r="E527" s="39" t="n">
        <x:f>IF(NOT(ISNUMBER('ورودی ابزار'!E321)),"n.a.",'ورودی ابزار'!E321)</x:f>
        <x:v>18.29</x:v>
      </x:c>
      <x:c r="F527" s="39" t="n">
        <x:f>IF(NOT(ISNUMBER('ورودی ابزار'!E603)),"n.a.",'ورودی ابزار'!E603)</x:f>
        <x:v>17.52</x:v>
      </x:c>
      <x:c r="G527" s="39" t="n">
        <x:f>IF(OR(I527&lt;&gt;"قابل مقایسه",COUNT(E527:F527)&lt;2),"n.a.",E527-F527)</x:f>
        <x:v>0.7699999999999996</x:v>
      </x:c>
      <x:c r="H527" s="39" t="n">
        <x:f>IF(COUNT(E527:F527)&lt;2,"n.a.",E527-F527)</x:f>
        <x:v>0.7699999999999996</x:v>
      </x:c>
      <x:c r="I527" s="3" t="str">
        <x:v>قابل مقایسه</x:v>
      </x:c>
      <x:c r="J527" s="3" t="str">
        <x:v>واحد درصد</x:v>
      </x:c>
      <x:c r="K527" s="3"/>
      <x:c r="L527" s="3"/>
      <x:c r="M527" s="3"/>
    </x:row>
    <x:row r="528" ht="42" customHeight="1">
      <x:c r="A528" s="2" t="str">
        <x:v>پرداخت نوین آرین</x:v>
      </x:c>
      <x:c r="B528" s="17" t="str">
        <x:v>نسبت کارت‌خوان بی‌تراکنش</x:v>
      </x:c>
      <x:c r="C528" s="3" t="str">
        <x:v>کارت‌خوان</x:v>
      </x:c>
      <x:c r="D528" s="3" t="str">
        <x:v>سالانه</x:v>
      </x:c>
      <x:c r="E528" s="39" t="n">
        <x:f>IF(NOT(ISNUMBER('ورودی ابزار'!E321)),"n.a.",'ورودی ابزار'!E321)</x:f>
        <x:v>18.29</x:v>
      </x:c>
      <x:c r="F528" s="39" t="str">
        <x:v>n.a.</x:v>
      </x:c>
      <x:c r="G528" s="39" t="str">
        <x:f>IF(OR(I528&lt;&gt;"قابل مقایسه",COUNT(E528:F528)&lt;2),"n.a.",E528-F528)</x:f>
        <x:v>n.a.</x:v>
      </x:c>
      <x:c r="H528" s="39" t="str">
        <x:f>IF(COUNT(E528:F528)&lt;2,"n.a.",E528-F528)</x:f>
        <x:v>n.a.</x:v>
      </x:c>
      <x:c r="I528" s="3" t="str">
        <x:v>شکست تعریف</x:v>
      </x:c>
      <x:c r="J528" s="3" t="str">
        <x:v>واحد درصد</x:v>
      </x:c>
      <x:c r="K528" s="3"/>
      <x:c r="L528" s="3"/>
      <x:c r="M528" s="3"/>
    </x:row>
    <x:row r="529" ht="42" customHeight="1">
      <x:c r="A529" s="2" t="str">
        <x:v>تجارت الکترونیک پارسیان</x:v>
      </x:c>
      <x:c r="B529" s="17" t="str">
        <x:v>نسبت کارت‌خوان بی‌تراکنش</x:v>
      </x:c>
      <x:c r="C529" s="3" t="str">
        <x:v>کارت‌خوان</x:v>
      </x:c>
      <x:c r="D529" s="3" t="str">
        <x:v>ماهانه</x:v>
      </x:c>
      <x:c r="E529" s="39" t="n">
        <x:f>IF(NOT(ISNUMBER('ورودی ابزار'!E322)),"n.a.",'ورودی ابزار'!E322)</x:f>
        <x:v>13.97</x:v>
      </x:c>
      <x:c r="F529" s="39" t="n">
        <x:f>IF(NOT(ISNUMBER('ورودی ابزار'!E604)),"n.a.",'ورودی ابزار'!E604)</x:f>
        <x:v>14.8</x:v>
      </x:c>
      <x:c r="G529" s="39" t="n">
        <x:f>IF(OR(I529&lt;&gt;"قابل مقایسه",COUNT(E529:F529)&lt;2),"n.a.",E529-F529)</x:f>
        <x:v>-0.8300000000000001</x:v>
      </x:c>
      <x:c r="H529" s="39" t="n">
        <x:f>IF(COUNT(E529:F529)&lt;2,"n.a.",E529-F529)</x:f>
        <x:v>-0.8300000000000001</x:v>
      </x:c>
      <x:c r="I529" s="3" t="str">
        <x:v>قابل مقایسه</x:v>
      </x:c>
      <x:c r="J529" s="3" t="str">
        <x:v>واحد درصد</x:v>
      </x:c>
      <x:c r="K529" s="3"/>
      <x:c r="L529" s="3"/>
      <x:c r="M529" s="3"/>
    </x:row>
    <x:row r="530" ht="42" customHeight="1">
      <x:c r="A530" s="2" t="str">
        <x:v>تجارت الکترونیک پارسیان</x:v>
      </x:c>
      <x:c r="B530" s="17" t="str">
        <x:v>نسبت کارت‌خوان بی‌تراکنش</x:v>
      </x:c>
      <x:c r="C530" s="3" t="str">
        <x:v>کارت‌خوان</x:v>
      </x:c>
      <x:c r="D530" s="3" t="str">
        <x:v>سالانه</x:v>
      </x:c>
      <x:c r="E530" s="39" t="n">
        <x:f>IF(NOT(ISNUMBER('ورودی ابزار'!E322)),"n.a.",'ورودی ابزار'!E322)</x:f>
        <x:v>13.97</x:v>
      </x:c>
      <x:c r="F530" s="39" t="str">
        <x:v>n.a.</x:v>
      </x:c>
      <x:c r="G530" s="39" t="str">
        <x:f>IF(OR(I530&lt;&gt;"قابل مقایسه",COUNT(E530:F530)&lt;2),"n.a.",E530-F530)</x:f>
        <x:v>n.a.</x:v>
      </x:c>
      <x:c r="H530" s="39" t="str">
        <x:f>IF(COUNT(E530:F530)&lt;2,"n.a.",E530-F530)</x:f>
        <x:v>n.a.</x:v>
      </x:c>
      <x:c r="I530" s="3" t="str">
        <x:v>شکست تعریف</x:v>
      </x:c>
      <x:c r="J530" s="3" t="str">
        <x:v>واحد درصد</x:v>
      </x:c>
      <x:c r="K530" s="3"/>
      <x:c r="L530" s="3"/>
      <x:c r="M530" s="3"/>
    </x:row>
    <x:row r="531" ht="42" customHeight="1">
      <x:c r="A531" s="2" t="str">
        <x:v>امیدپی</x:v>
      </x:c>
      <x:c r="B531" s="17" t="str">
        <x:v>نسبت کارت‌خوان بی‌تراکنش</x:v>
      </x:c>
      <x:c r="C531" s="3" t="str">
        <x:v>کارت‌خوان</x:v>
      </x:c>
      <x:c r="D531" s="3" t="str">
        <x:v>ماهانه</x:v>
      </x:c>
      <x:c r="E531" s="39" t="n">
        <x:f>IF(NOT(ISNUMBER('ورودی ابزار'!E323)),"n.a.",'ورودی ابزار'!E323)</x:f>
        <x:v>19.39</x:v>
      </x:c>
      <x:c r="F531" s="39" t="n">
        <x:f>IF(NOT(ISNUMBER('ورودی ابزار'!E605)),"n.a.",'ورودی ابزار'!E605)</x:f>
        <x:v>20.83</x:v>
      </x:c>
      <x:c r="G531" s="39" t="n">
        <x:f>IF(OR(I531&lt;&gt;"قابل مقایسه",COUNT(E531:F531)&lt;2),"n.a.",E531-F531)</x:f>
        <x:v>-1.4399999999999977</x:v>
      </x:c>
      <x:c r="H531" s="39" t="n">
        <x:f>IF(COUNT(E531:F531)&lt;2,"n.a.",E531-F531)</x:f>
        <x:v>-1.4399999999999977</x:v>
      </x:c>
      <x:c r="I531" s="3" t="str">
        <x:v>قابل مقایسه</x:v>
      </x:c>
      <x:c r="J531" s="3" t="str">
        <x:v>واحد درصد</x:v>
      </x:c>
      <x:c r="K531" s="3"/>
      <x:c r="L531" s="3"/>
      <x:c r="M531" s="3"/>
    </x:row>
    <x:row r="532" ht="42" customHeight="1">
      <x:c r="A532" s="2" t="str">
        <x:v>امیدپی</x:v>
      </x:c>
      <x:c r="B532" s="17" t="str">
        <x:v>نسبت کارت‌خوان بی‌تراکنش</x:v>
      </x:c>
      <x:c r="C532" s="3" t="str">
        <x:v>کارت‌خوان</x:v>
      </x:c>
      <x:c r="D532" s="3" t="str">
        <x:v>سالانه</x:v>
      </x:c>
      <x:c r="E532" s="39" t="n">
        <x:f>IF(NOT(ISNUMBER('ورودی ابزار'!E323)),"n.a.",'ورودی ابزار'!E323)</x:f>
        <x:v>19.39</x:v>
      </x:c>
      <x:c r="F532" s="39" t="str">
        <x:v>n.a.</x:v>
      </x:c>
      <x:c r="G532" s="39" t="str">
        <x:f>IF(OR(I532&lt;&gt;"قابل مقایسه",COUNT(E532:F532)&lt;2),"n.a.",E532-F532)</x:f>
        <x:v>n.a.</x:v>
      </x:c>
      <x:c r="H532" s="39" t="str">
        <x:f>IF(COUNT(E532:F532)&lt;2,"n.a.",E532-F532)</x:f>
        <x:v>n.a.</x:v>
      </x:c>
      <x:c r="I532" s="3" t="str">
        <x:v>شکست تعریف</x:v>
      </x:c>
      <x:c r="J532" s="3" t="str">
        <x:v>واحد درصد</x:v>
      </x:c>
      <x:c r="K532" s="3"/>
      <x:c r="L532" s="3"/>
      <x:c r="M532" s="3"/>
    </x:row>
    <x:row r="533" ht="42" customHeight="1">
      <x:c r="A533" s="2" t="str">
        <x:v>فن آوا کارت</x:v>
      </x:c>
      <x:c r="B533" s="17" t="str">
        <x:v>نسبت کارت‌خوان بی‌تراکنش</x:v>
      </x:c>
      <x:c r="C533" s="3" t="str">
        <x:v>کارت‌خوان</x:v>
      </x:c>
      <x:c r="D533" s="3" t="str">
        <x:v>ماهانه</x:v>
      </x:c>
      <x:c r="E533" s="39" t="n">
        <x:f>IF(NOT(ISNUMBER('ورودی ابزار'!E324)),"n.a.",'ورودی ابزار'!E324)</x:f>
        <x:v>46.92</x:v>
      </x:c>
      <x:c r="F533" s="39" t="n">
        <x:f>IF(NOT(ISNUMBER('ورودی ابزار'!E606)),"n.a.",'ورودی ابزار'!E606)</x:f>
        <x:v>43.84</x:v>
      </x:c>
      <x:c r="G533" s="39" t="n">
        <x:f>IF(OR(I533&lt;&gt;"قابل مقایسه",COUNT(E533:F533)&lt;2),"n.a.",E533-F533)</x:f>
        <x:v>3.0799999999999983</x:v>
      </x:c>
      <x:c r="H533" s="39" t="n">
        <x:f>IF(COUNT(E533:F533)&lt;2,"n.a.",E533-F533)</x:f>
        <x:v>3.0799999999999983</x:v>
      </x:c>
      <x:c r="I533" s="3" t="str">
        <x:v>قابل مقایسه</x:v>
      </x:c>
      <x:c r="J533" s="3" t="str">
        <x:v>واحد درصد</x:v>
      </x:c>
      <x:c r="K533" s="3"/>
      <x:c r="L533" s="3"/>
      <x:c r="M533" s="3"/>
    </x:row>
    <x:row r="534" ht="42" customHeight="1">
      <x:c r="A534" s="2" t="str">
        <x:v>فن آوا کارت</x:v>
      </x:c>
      <x:c r="B534" s="17" t="str">
        <x:v>نسبت کارت‌خوان بی‌تراکنش</x:v>
      </x:c>
      <x:c r="C534" s="3" t="str">
        <x:v>کارت‌خوان</x:v>
      </x:c>
      <x:c r="D534" s="3" t="str">
        <x:v>سالانه</x:v>
      </x:c>
      <x:c r="E534" s="39" t="n">
        <x:f>IF(NOT(ISNUMBER('ورودی ابزار'!E324)),"n.a.",'ورودی ابزار'!E324)</x:f>
        <x:v>46.92</x:v>
      </x:c>
      <x:c r="F534" s="39" t="str">
        <x:v>n.a.</x:v>
      </x:c>
      <x:c r="G534" s="39" t="str">
        <x:f>IF(OR(I534&lt;&gt;"قابل مقایسه",COUNT(E534:F534)&lt;2),"n.a.",E534-F534)</x:f>
        <x:v>n.a.</x:v>
      </x:c>
      <x:c r="H534" s="39" t="str">
        <x:f>IF(COUNT(E534:F534)&lt;2,"n.a.",E534-F534)</x:f>
        <x:v>n.a.</x:v>
      </x:c>
      <x:c r="I534" s="3" t="str">
        <x:v>شکست تعریف</x:v>
      </x:c>
      <x:c r="J534" s="3" t="str">
        <x:v>واحد درصد</x:v>
      </x:c>
      <x:c r="K534" s="3"/>
      <x:c r="L534" s="3"/>
      <x:c r="M534" s="3"/>
    </x:row>
    <x:row r="535" ht="42" customHeight="1">
      <x:c r="A535" s="2" t="str">
        <x:v>کارت اعتباری ایران کیش</x:v>
      </x:c>
      <x:c r="B535" s="17" t="str">
        <x:v>نسبت کارت‌خوان بی‌تراکنش</x:v>
      </x:c>
      <x:c r="C535" s="3" t="str">
        <x:v>کارت‌خوان</x:v>
      </x:c>
      <x:c r="D535" s="3" t="str">
        <x:v>ماهانه</x:v>
      </x:c>
      <x:c r="E535" s="39" t="n">
        <x:f>IF(NOT(ISNUMBER('ورودی ابزار'!E325)),"n.a.",'ورودی ابزار'!E325)</x:f>
        <x:v>18.13</x:v>
      </x:c>
      <x:c r="F535" s="39" t="n">
        <x:f>IF(NOT(ISNUMBER('ورودی ابزار'!E607)),"n.a.",'ورودی ابزار'!E607)</x:f>
        <x:v>18.89</x:v>
      </x:c>
      <x:c r="G535" s="39" t="n">
        <x:f>IF(OR(I535&lt;&gt;"قابل مقایسه",COUNT(E535:F535)&lt;2),"n.a.",E535-F535)</x:f>
        <x:v>-0.7600000000000016</x:v>
      </x:c>
      <x:c r="H535" s="39" t="n">
        <x:f>IF(COUNT(E535:F535)&lt;2,"n.a.",E535-F535)</x:f>
        <x:v>-0.7600000000000016</x:v>
      </x:c>
      <x:c r="I535" s="3" t="str">
        <x:v>قابل مقایسه</x:v>
      </x:c>
      <x:c r="J535" s="3" t="str">
        <x:v>واحد درصد</x:v>
      </x:c>
      <x:c r="K535" s="3"/>
      <x:c r="L535" s="3"/>
      <x:c r="M535" s="3"/>
    </x:row>
    <x:row r="536" ht="42" customHeight="1">
      <x:c r="A536" s="2" t="str">
        <x:v>کارت اعتباری ایران کیش</x:v>
      </x:c>
      <x:c r="B536" s="17" t="str">
        <x:v>نسبت کارت‌خوان بی‌تراکنش</x:v>
      </x:c>
      <x:c r="C536" s="3" t="str">
        <x:v>کارت‌خوان</x:v>
      </x:c>
      <x:c r="D536" s="3" t="str">
        <x:v>سالانه</x:v>
      </x:c>
      <x:c r="E536" s="39" t="n">
        <x:f>IF(NOT(ISNUMBER('ورودی ابزار'!E325)),"n.a.",'ورودی ابزار'!E325)</x:f>
        <x:v>18.13</x:v>
      </x:c>
      <x:c r="F536" s="39" t="str">
        <x:v>n.a.</x:v>
      </x:c>
      <x:c r="G536" s="39" t="str">
        <x:f>IF(OR(I536&lt;&gt;"قابل مقایسه",COUNT(E536:F536)&lt;2),"n.a.",E536-F536)</x:f>
        <x:v>n.a.</x:v>
      </x:c>
      <x:c r="H536" s="39" t="str">
        <x:f>IF(COUNT(E536:F536)&lt;2,"n.a.",E536-F536)</x:f>
        <x:v>n.a.</x:v>
      </x:c>
      <x:c r="I536" s="3" t="str">
        <x:v>شکست تعریف</x:v>
      </x:c>
      <x:c r="J536" s="3" t="str">
        <x:v>واحد درصد</x:v>
      </x:c>
      <x:c r="K536" s="3"/>
      <x:c r="L536" s="3"/>
      <x:c r="M536" s="3"/>
    </x:row>
    <x:row r="537" ht="42" customHeight="1">
      <x:c r="A537" s="2" t="str">
        <x:v>NETWORK</x:v>
      </x:c>
      <x:c r="B537" s="17" t="str">
        <x:v>نسبت کارت‌خوان بی‌تراکنش</x:v>
      </x:c>
      <x:c r="C537" s="3" t="str">
        <x:v>کارت‌خوان</x:v>
      </x:c>
      <x:c r="D537" s="3" t="str">
        <x:v>ماهانه</x:v>
      </x:c>
      <x:c r="E537" s="39" t="n">
        <x:f>IF(NOT(ISNUMBER('ورودی ابزار'!E326)),"n.a.",'ورودی ابزار'!E326)</x:f>
        <x:v>18.08</x:v>
      </x:c>
      <x:c r="F537" s="39" t="n">
        <x:f>IF(NOT(ISNUMBER('ورودی ابزار'!E608)),"n.a.",'ورودی ابزار'!E608)</x:f>
        <x:v>18.01</x:v>
      </x:c>
      <x:c r="G537" s="39" t="n">
        <x:f>IF(OR(I537&lt;&gt;"قابل مقایسه",COUNT(E537:F537)&lt;2),"n.a.",E537-F537)</x:f>
        <x:v>0.06999999999999673</x:v>
      </x:c>
      <x:c r="H537" s="39" t="n">
        <x:f>IF(COUNT(E537:F537)&lt;2,"n.a.",E537-F537)</x:f>
        <x:v>0.06999999999999673</x:v>
      </x:c>
      <x:c r="I537" s="3" t="str">
        <x:v>قابل مقایسه</x:v>
      </x:c>
      <x:c r="J537" s="3" t="str">
        <x:v>واحد درصد</x:v>
      </x:c>
      <x:c r="K537" s="3"/>
      <x:c r="L537" s="3"/>
      <x:c r="M537" s="3"/>
    </x:row>
    <x:row r="538" ht="42" customHeight="1">
      <x:c r="A538" s="2" t="str">
        <x:v>NETWORK</x:v>
      </x:c>
      <x:c r="B538" s="17" t="str">
        <x:v>نسبت کارت‌خوان بی‌تراکنش</x:v>
      </x:c>
      <x:c r="C538" s="3" t="str">
        <x:v>کارت‌خوان</x:v>
      </x:c>
      <x:c r="D538" s="3" t="str">
        <x:v>سالانه</x:v>
      </x:c>
      <x:c r="E538" s="39" t="n">
        <x:f>IF(NOT(ISNUMBER('ورودی ابزار'!E326)),"n.a.",'ورودی ابزار'!E326)</x:f>
        <x:v>18.08</x:v>
      </x:c>
      <x:c r="F538" s="39" t="str">
        <x:v>n.a.</x:v>
      </x:c>
      <x:c r="G538" s="39" t="str">
        <x:f>IF(OR(I538&lt;&gt;"قابل مقایسه",COUNT(E538:F538)&lt;2),"n.a.",E538-F538)</x:f>
        <x:v>n.a.</x:v>
      </x:c>
      <x:c r="H538" s="39" t="str">
        <x:f>IF(COUNT(E538:F538)&lt;2,"n.a.",E538-F538)</x:f>
        <x:v>n.a.</x:v>
      </x:c>
      <x:c r="I538" s="3" t="str">
        <x:v>شکست تعریف</x:v>
      </x:c>
      <x:c r="J538" s="3" t="str">
        <x:v>واحد درصد</x:v>
      </x:c>
      <x:c r="K538" s="3"/>
      <x:c r="L538" s="3"/>
      <x:c r="M538" s="3"/>
    </x:row>
    <x:row r="539" ht="42" customHeight="1">
      <x:c r="A539" s="2" t="str">
        <x:v>به پرداخت ملت</x:v>
      </x:c>
      <x:c r="B539" s="17" t="str">
        <x:v>تراکنش‌دار به فعال سیستمی</x:v>
      </x:c>
      <x:c r="C539" s="3" t="str">
        <x:v>کارت‌خوان</x:v>
      </x:c>
      <x:c r="D539" s="3" t="str">
        <x:v>ماهانه</x:v>
      </x:c>
      <x:c r="E539" s="39" t="n">
        <x:f>IF(NOT(ISNUMBER('ورودی ابزار'!E327)),"n.a.",'ورودی ابزار'!E327)</x:f>
        <x:v>93.89</x:v>
      </x:c>
      <x:c r="F539" s="39" t="n">
        <x:f>IF(NOT(ISNUMBER('ورودی ابزار'!E609)),"n.a.",'ورودی ابزار'!E609)</x:f>
        <x:v>92.87</x:v>
      </x:c>
      <x:c r="G539" s="39" t="n">
        <x:f>IF(OR(I539&lt;&gt;"قابل مقایسه",COUNT(E539:F539)&lt;2),"n.a.",E539-F539)</x:f>
        <x:v>1.019999999999996</x:v>
      </x:c>
      <x:c r="H539" s="39" t="n">
        <x:f>IF(COUNT(E539:F539)&lt;2,"n.a.",E539-F539)</x:f>
        <x:v>1.019999999999996</x:v>
      </x:c>
      <x:c r="I539" s="3" t="str">
        <x:v>قابل مقایسه</x:v>
      </x:c>
      <x:c r="J539" s="3" t="str">
        <x:v>واحد درصد</x:v>
      </x:c>
      <x:c r="K539" s="3"/>
      <x:c r="L539" s="3"/>
      <x:c r="M539" s="3"/>
    </x:row>
    <x:row r="540" ht="42" customHeight="1">
      <x:c r="A540" s="2" t="str">
        <x:v>به پرداخت ملت</x:v>
      </x:c>
      <x:c r="B540" s="17" t="str">
        <x:v>تراکنش‌دار به فعال سیستمی</x:v>
      </x:c>
      <x:c r="C540" s="3" t="str">
        <x:v>کارت‌خوان</x:v>
      </x:c>
      <x:c r="D540" s="3" t="str">
        <x:v>سالانه</x:v>
      </x:c>
      <x:c r="E540" s="39" t="n">
        <x:f>IF(NOT(ISNUMBER('ورودی ابزار'!E327)),"n.a.",'ورودی ابزار'!E327)</x:f>
        <x:v>93.89</x:v>
      </x:c>
      <x:c r="F540" s="39" t="n">
        <x:f>IF(NOT(ISNUMBER('ورودی ابزار'!E896)),"n.a.",'ورودی ابزار'!E896)</x:f>
        <x:v>91.57</x:v>
      </x:c>
      <x:c r="G540" s="39" t="str">
        <x:f>IF(OR(I540&lt;&gt;"قابل مقایسه",COUNT(E540:F540)&lt;2),"n.a.",E540-F540)</x:f>
        <x:v>n.a.</x:v>
      </x:c>
      <x:c r="H540" s="39" t="n">
        <x:f>IF(COUNT(E540:F540)&lt;2,"n.a.",E540-F540)</x:f>
        <x:v>2.3200000000000074</x:v>
      </x:c>
      <x:c r="I540" s="3" t="str">
        <x:v>شکست تعریف</x:v>
      </x:c>
      <x:c r="J540" s="3" t="str">
        <x:v>واحد درصد</x:v>
      </x:c>
      <x:c r="K540" s="3"/>
      <x:c r="L540" s="3"/>
      <x:c r="M540" s="3"/>
    </x:row>
    <x:row r="541" ht="42" customHeight="1">
      <x:c r="A541" s="2" t="str">
        <x:v>به پرداخت ملت</x:v>
      </x:c>
      <x:c r="B541" s="17" t="str">
        <x:v>تراکنش‌دار به فعال سیستمی</x:v>
      </x:c>
      <x:c r="C541" s="3" t="str">
        <x:v>اینترنتی</x:v>
      </x:c>
      <x:c r="D541" s="3" t="str">
        <x:v>ماهانه</x:v>
      </x:c>
      <x:c r="E541" s="39" t="n">
        <x:f>IF(NOT(ISNUMBER('ورودی ابزار'!E328)),"n.a.",'ورودی ابزار'!E328)</x:f>
        <x:v>31.37</x:v>
      </x:c>
      <x:c r="F541" s="39" t="n">
        <x:f>IF(NOT(ISNUMBER('ورودی ابزار'!E610)),"n.a.",'ورودی ابزار'!E610)</x:f>
        <x:v>31.8</x:v>
      </x:c>
      <x:c r="G541" s="39" t="n">
        <x:f>IF(OR(I541&lt;&gt;"قابل مقایسه",COUNT(E541:F541)&lt;2),"n.a.",E541-F541)</x:f>
        <x:v>-0.4299999999999997</x:v>
      </x:c>
      <x:c r="H541" s="39" t="n">
        <x:f>IF(COUNT(E541:F541)&lt;2,"n.a.",E541-F541)</x:f>
        <x:v>-0.4299999999999997</x:v>
      </x:c>
      <x:c r="I541" s="3" t="str">
        <x:v>قابل مقایسه</x:v>
      </x:c>
      <x:c r="J541" s="3" t="str">
        <x:v>واحد درصد</x:v>
      </x:c>
      <x:c r="K541" s="3"/>
      <x:c r="L541" s="3"/>
      <x:c r="M541" s="3"/>
    </x:row>
    <x:row r="542" ht="42" customHeight="1">
      <x:c r="A542" s="2" t="str">
        <x:v>به پرداخت ملت</x:v>
      </x:c>
      <x:c r="B542" s="17" t="str">
        <x:v>تراکنش‌دار به فعال سیستمی</x:v>
      </x:c>
      <x:c r="C542" s="3" t="str">
        <x:v>اینترنتی</x:v>
      </x:c>
      <x:c r="D542" s="3" t="str">
        <x:v>سالانه</x:v>
      </x:c>
      <x:c r="E542" s="39" t="n">
        <x:f>IF(NOT(ISNUMBER('ورودی ابزار'!E328)),"n.a.",'ورودی ابزار'!E328)</x:f>
        <x:v>31.37</x:v>
      </x:c>
      <x:c r="F542" s="39" t="n">
        <x:f>IF(NOT(ISNUMBER('ورودی ابزار'!E897)),"n.a.",'ورودی ابزار'!E897)</x:f>
        <x:v>49.98</x:v>
      </x:c>
      <x:c r="G542" s="39" t="str">
        <x:f>IF(OR(I542&lt;&gt;"قابل مقایسه",COUNT(E542:F542)&lt;2),"n.a.",E542-F542)</x:f>
        <x:v>n.a.</x:v>
      </x:c>
      <x:c r="H542" s="39" t="n">
        <x:f>IF(COUNT(E542:F542)&lt;2,"n.a.",E542-F542)</x:f>
        <x:v>-18.609999999999996</x:v>
      </x:c>
      <x:c r="I542" s="3" t="str">
        <x:v>شکست تعریف</x:v>
      </x:c>
      <x:c r="J542" s="3" t="str">
        <x:v>واحد درصد</x:v>
      </x:c>
      <x:c r="K542" s="3"/>
      <x:c r="L542" s="3"/>
      <x:c r="M542" s="3"/>
    </x:row>
    <x:row r="543" ht="42" customHeight="1">
      <x:c r="A543" s="2" t="str">
        <x:v>به پرداخت ملت</x:v>
      </x:c>
      <x:c r="B543" s="17" t="str">
        <x:v>تراکنش‌دار به فعال سیستمی</x:v>
      </x:c>
      <x:c r="C543" s="3" t="str">
        <x:v>کد دستوری</x:v>
      </x:c>
      <x:c r="D543" s="3" t="str">
        <x:v>ماهانه</x:v>
      </x:c>
      <x:c r="E543" s="39" t="n">
        <x:f>IF(NOT(ISNUMBER('ورودی ابزار'!E329)),"n.a.",'ورودی ابزار'!E329)</x:f>
        <x:v>12.28</x:v>
      </x:c>
      <x:c r="F543" s="39" t="n">
        <x:f>IF(NOT(ISNUMBER('ورودی ابزار'!E611)),"n.a.",'ورودی ابزار'!E611)</x:f>
        <x:v>12.5</x:v>
      </x:c>
      <x:c r="G543" s="39" t="n">
        <x:f>IF(OR(I543&lt;&gt;"قابل مقایسه",COUNT(E543:F543)&lt;2),"n.a.",E543-F543)</x:f>
        <x:v>-0.22000000000000064</x:v>
      </x:c>
      <x:c r="H543" s="39" t="n">
        <x:f>IF(COUNT(E543:F543)&lt;2,"n.a.",E543-F543)</x:f>
        <x:v>-0.22000000000000064</x:v>
      </x:c>
      <x:c r="I543" s="3" t="str">
        <x:v>قابل مقایسه</x:v>
      </x:c>
      <x:c r="J543" s="3" t="str">
        <x:v>واحد درصد</x:v>
      </x:c>
      <x:c r="K543" s="3"/>
      <x:c r="L543" s="3"/>
      <x:c r="M543" s="3"/>
    </x:row>
    <x:row r="544" ht="42" customHeight="1">
      <x:c r="A544" s="2" t="str">
        <x:v>به پرداخت ملت</x:v>
      </x:c>
      <x:c r="B544" s="17" t="str">
        <x:v>تراکنش‌دار به فعال سیستمی</x:v>
      </x:c>
      <x:c r="C544" s="3" t="str">
        <x:v>کد دستوری</x:v>
      </x:c>
      <x:c r="D544" s="3" t="str">
        <x:v>سالانه</x:v>
      </x:c>
      <x:c r="E544" s="39" t="n">
        <x:f>IF(NOT(ISNUMBER('ورودی ابزار'!E329)),"n.a.",'ورودی ابزار'!E329)</x:f>
        <x:v>12.28</x:v>
      </x:c>
      <x:c r="F544" s="39" t="n">
        <x:f>IF(NOT(ISNUMBER('ورودی ابزار'!E898)),"n.a.",'ورودی ابزار'!E898)</x:f>
        <x:v>4.33</x:v>
      </x:c>
      <x:c r="G544" s="39" t="str">
        <x:f>IF(OR(I544&lt;&gt;"قابل مقایسه",COUNT(E544:F544)&lt;2),"n.a.",E544-F544)</x:f>
        <x:v>n.a.</x:v>
      </x:c>
      <x:c r="H544" s="39" t="n">
        <x:f>IF(COUNT(E544:F544)&lt;2,"n.a.",E544-F544)</x:f>
        <x:v>7.949999999999999</x:v>
      </x:c>
      <x:c r="I544" s="3" t="str">
        <x:v>شکست تعریف</x:v>
      </x:c>
      <x:c r="J544" s="3" t="str">
        <x:v>واحد درصد</x:v>
      </x:c>
      <x:c r="K544" s="3"/>
      <x:c r="L544" s="3"/>
      <x:c r="M544" s="3"/>
    </x:row>
    <x:row r="545" ht="42" customHeight="1">
      <x:c r="A545" s="2" t="str">
        <x:v>به پرداخت ملت</x:v>
      </x:c>
      <x:c r="B545" s="17" t="str">
        <x:v>تراکنش‌دار به فعال سیستمی</x:v>
      </x:c>
      <x:c r="C545" s="3" t="str">
        <x:v>موبایلی</x:v>
      </x:c>
      <x:c r="D545" s="3" t="str">
        <x:v>ماهانه</x:v>
      </x:c>
      <x:c r="E545" s="39" t="n">
        <x:f>IF(NOT(ISNUMBER('ورودی ابزار'!E330)),"n.a.",'ورودی ابزار'!E330)</x:f>
        <x:v>40</x:v>
      </x:c>
      <x:c r="F545" s="39" t="n">
        <x:f>IF(NOT(ISNUMBER('ورودی ابزار'!E612)),"n.a.",'ورودی ابزار'!E612)</x:f>
        <x:v>33.33</x:v>
      </x:c>
      <x:c r="G545" s="39" t="n">
        <x:f>IF(OR(I545&lt;&gt;"قابل مقایسه",COUNT(E545:F545)&lt;2),"n.a.",E545-F545)</x:f>
        <x:v>6.670000000000002</x:v>
      </x:c>
      <x:c r="H545" s="39" t="n">
        <x:f>IF(COUNT(E545:F545)&lt;2,"n.a.",E545-F545)</x:f>
        <x:v>6.670000000000002</x:v>
      </x:c>
      <x:c r="I545" s="3" t="str">
        <x:v>قابل مقایسه</x:v>
      </x:c>
      <x:c r="J545" s="3" t="str">
        <x:v>واحد درصد</x:v>
      </x:c>
      <x:c r="K545" s="3"/>
      <x:c r="L545" s="3"/>
      <x:c r="M545" s="3"/>
    </x:row>
    <x:row r="546" ht="42" customHeight="1">
      <x:c r="A546" s="2" t="str">
        <x:v>به پرداخت ملت</x:v>
      </x:c>
      <x:c r="B546" s="17" t="str">
        <x:v>تراکنش‌دار به فعال سیستمی</x:v>
      </x:c>
      <x:c r="C546" s="3" t="str">
        <x:v>موبایلی</x:v>
      </x:c>
      <x:c r="D546" s="3" t="str">
        <x:v>سالانه</x:v>
      </x:c>
      <x:c r="E546" s="39" t="n">
        <x:f>IF(NOT(ISNUMBER('ورودی ابزار'!E330)),"n.a.",'ورودی ابزار'!E330)</x:f>
        <x:v>40</x:v>
      </x:c>
      <x:c r="F546" s="39" t="n">
        <x:f>IF(NOT(ISNUMBER('ورودی ابزار'!E899)),"n.a.",'ورودی ابزار'!E899)</x:f>
        <x:v>0</x:v>
      </x:c>
      <x:c r="G546" s="39" t="str">
        <x:f>IF(OR(I546&lt;&gt;"قابل مقایسه",COUNT(E546:F546)&lt;2),"n.a.",E546-F546)</x:f>
        <x:v>n.a.</x:v>
      </x:c>
      <x:c r="H546" s="39" t="n">
        <x:f>IF(COUNT(E546:F546)&lt;2,"n.a.",E546-F546)</x:f>
        <x:v>40</x:v>
      </x:c>
      <x:c r="I546" s="3" t="str">
        <x:v>شکست تعریف</x:v>
      </x:c>
      <x:c r="J546" s="3" t="str">
        <x:v>واحد درصد</x:v>
      </x:c>
      <x:c r="K546" s="3"/>
      <x:c r="L546" s="3"/>
      <x:c r="M546" s="3"/>
    </x:row>
    <x:row r="547" ht="42" customHeight="1">
      <x:c r="A547" s="2" t="str">
        <x:v>به پرداخت ملت</x:v>
      </x:c>
      <x:c r="B547" s="17" t="str">
        <x:v>تراکنش‌دار به فعال سیستمی</x:v>
      </x:c>
      <x:c r="C547" s="3" t="str">
        <x:v>همه</x:v>
      </x:c>
      <x:c r="D547" s="3" t="str">
        <x:v>ماهانه</x:v>
      </x:c>
      <x:c r="E547" s="39" t="n">
        <x:f>IF(NOT(ISNUMBER('ورودی ابزار'!E331)),"n.a.",'ورودی ابزار'!E331)</x:f>
        <x:v>86.57</x:v>
      </x:c>
      <x:c r="F547" s="39" t="n">
        <x:f>IF(NOT(ISNUMBER('ورودی ابزار'!E613)),"n.a.",'ورودی ابزار'!E613)</x:f>
        <x:v>86.21</x:v>
      </x:c>
      <x:c r="G547" s="39" t="n">
        <x:f>IF(OR(I547&lt;&gt;"قابل مقایسه",COUNT(E547:F547)&lt;2),"n.a.",E547-F547)</x:f>
        <x:v>0.35999999999999943</x:v>
      </x:c>
      <x:c r="H547" s="39" t="n">
        <x:f>IF(COUNT(E547:F547)&lt;2,"n.a.",E547-F547)</x:f>
        <x:v>0.35999999999999943</x:v>
      </x:c>
      <x:c r="I547" s="3" t="str">
        <x:v>قابل مقایسه</x:v>
      </x:c>
      <x:c r="J547" s="3" t="str">
        <x:v>واحد درصد</x:v>
      </x:c>
      <x:c r="K547" s="3"/>
      <x:c r="L547" s="3"/>
      <x:c r="M547" s="3"/>
    </x:row>
    <x:row r="548" ht="42" customHeight="1">
      <x:c r="A548" s="2" t="str">
        <x:v>به پرداخت ملت</x:v>
      </x:c>
      <x:c r="B548" s="17" t="str">
        <x:v>تراکنش‌دار به فعال سیستمی</x:v>
      </x:c>
      <x:c r="C548" s="3" t="str">
        <x:v>همه</x:v>
      </x:c>
      <x:c r="D548" s="3" t="str">
        <x:v>سالانه</x:v>
      </x:c>
      <x:c r="E548" s="39" t="n">
        <x:f>IF(NOT(ISNUMBER('ورودی ابزار'!E331)),"n.a.",'ورودی ابزار'!E331)</x:f>
        <x:v>86.57</x:v>
      </x:c>
      <x:c r="F548" s="39" t="n">
        <x:f>IF(NOT(ISNUMBER('ورودی ابزار'!E900)),"n.a.",'ورودی ابزار'!E900)</x:f>
        <x:v>89.53</x:v>
      </x:c>
      <x:c r="G548" s="39" t="str">
        <x:f>IF(OR(I548&lt;&gt;"قابل مقایسه",COUNT(E548:F548)&lt;2),"n.a.",E548-F548)</x:f>
        <x:v>n.a.</x:v>
      </x:c>
      <x:c r="H548" s="39" t="n">
        <x:f>IF(COUNT(E548:F548)&lt;2,"n.a.",E548-F548)</x:f>
        <x:v>-2.960000000000008</x:v>
      </x:c>
      <x:c r="I548" s="3" t="str">
        <x:v>شکست تعریف</x:v>
      </x:c>
      <x:c r="J548" s="3" t="str">
        <x:v>واحد درصد</x:v>
      </x:c>
      <x:c r="K548" s="3"/>
      <x:c r="L548" s="3"/>
      <x:c r="M548" s="3"/>
    </x:row>
    <x:row r="549" ht="42" customHeight="1">
      <x:c r="A549" s="2" t="str">
        <x:v>پرداخت الکترونیک سداد</x:v>
      </x:c>
      <x:c r="B549" s="17" t="str">
        <x:v>تراکنش‌دار به فعال سیستمی</x:v>
      </x:c>
      <x:c r="C549" s="3" t="str">
        <x:v>کارت‌خوان</x:v>
      </x:c>
      <x:c r="D549" s="3" t="str">
        <x:v>ماهانه</x:v>
      </x:c>
      <x:c r="E549" s="39" t="n">
        <x:f>IF(NOT(ISNUMBER('ورودی ابزار'!E332)),"n.a.",'ورودی ابزار'!E332)</x:f>
        <x:v>86.56</x:v>
      </x:c>
      <x:c r="F549" s="39" t="n">
        <x:f>IF(NOT(ISNUMBER('ورودی ابزار'!E619)),"n.a.",'ورودی ابزار'!E619)</x:f>
        <x:v>85.42</x:v>
      </x:c>
      <x:c r="G549" s="39" t="n">
        <x:f>IF(OR(I549&lt;&gt;"قابل مقایسه",COUNT(E549:F549)&lt;2),"n.a.",E549-F549)</x:f>
        <x:v>1.1400000000000006</x:v>
      </x:c>
      <x:c r="H549" s="39" t="n">
        <x:f>IF(COUNT(E549:F549)&lt;2,"n.a.",E549-F549)</x:f>
        <x:v>1.1400000000000006</x:v>
      </x:c>
      <x:c r="I549" s="3" t="str">
        <x:v>قابل مقایسه</x:v>
      </x:c>
      <x:c r="J549" s="3" t="str">
        <x:v>واحد درصد</x:v>
      </x:c>
      <x:c r="K549" s="3"/>
      <x:c r="L549" s="3"/>
      <x:c r="M549" s="3"/>
    </x:row>
    <x:row r="550" ht="42" customHeight="1">
      <x:c r="A550" s="2" t="str">
        <x:v>پرداخت الکترونیک سداد</x:v>
      </x:c>
      <x:c r="B550" s="17" t="str">
        <x:v>تراکنش‌دار به فعال سیستمی</x:v>
      </x:c>
      <x:c r="C550" s="3" t="str">
        <x:v>کارت‌خوان</x:v>
      </x:c>
      <x:c r="D550" s="3" t="str">
        <x:v>سالانه</x:v>
      </x:c>
      <x:c r="E550" s="39" t="n">
        <x:f>IF(NOT(ISNUMBER('ورودی ابزار'!E332)),"n.a.",'ورودی ابزار'!E332)</x:f>
        <x:v>86.56</x:v>
      </x:c>
      <x:c r="F550" s="39" t="n">
        <x:f>IF(NOT(ISNUMBER('ورودی ابزار'!E901)),"n.a.",'ورودی ابزار'!E901)</x:f>
        <x:v>85.54</x:v>
      </x:c>
      <x:c r="G550" s="39" t="str">
        <x:f>IF(OR(I550&lt;&gt;"قابل مقایسه",COUNT(E550:F550)&lt;2),"n.a.",E550-F550)</x:f>
        <x:v>n.a.</x:v>
      </x:c>
      <x:c r="H550" s="39" t="n">
        <x:f>IF(COUNT(E550:F550)&lt;2,"n.a.",E550-F550)</x:f>
        <x:v>1.019999999999996</x:v>
      </x:c>
      <x:c r="I550" s="3" t="str">
        <x:v>شکست تعریف</x:v>
      </x:c>
      <x:c r="J550" s="3" t="str">
        <x:v>واحد درصد</x:v>
      </x:c>
      <x:c r="K550" s="3"/>
      <x:c r="L550" s="3"/>
      <x:c r="M550" s="3"/>
    </x:row>
    <x:row r="551" ht="42" customHeight="1">
      <x:c r="A551" s="2" t="str">
        <x:v>پرداخت الکترونیک سداد</x:v>
      </x:c>
      <x:c r="B551" s="17" t="str">
        <x:v>تراکنش‌دار به فعال سیستمی</x:v>
      </x:c>
      <x:c r="C551" s="3" t="str">
        <x:v>اینترنتی</x:v>
      </x:c>
      <x:c r="D551" s="3" t="str">
        <x:v>ماهانه</x:v>
      </x:c>
      <x:c r="E551" s="39" t="n">
        <x:f>IF(NOT(ISNUMBER('ورودی ابزار'!E333)),"n.a.",'ورودی ابزار'!E333)</x:f>
        <x:v>34.84</x:v>
      </x:c>
      <x:c r="F551" s="39" t="n">
        <x:f>IF(NOT(ISNUMBER('ورودی ابزار'!E620)),"n.a.",'ورودی ابزار'!E620)</x:f>
        <x:v>35.4</x:v>
      </x:c>
      <x:c r="G551" s="39" t="n">
        <x:f>IF(OR(I551&lt;&gt;"قابل مقایسه",COUNT(E551:F551)&lt;2),"n.a.",E551-F551)</x:f>
        <x:v>-0.5599999999999952</x:v>
      </x:c>
      <x:c r="H551" s="39" t="n">
        <x:f>IF(COUNT(E551:F551)&lt;2,"n.a.",E551-F551)</x:f>
        <x:v>-0.5599999999999952</x:v>
      </x:c>
      <x:c r="I551" s="3" t="str">
        <x:v>قابل مقایسه</x:v>
      </x:c>
      <x:c r="J551" s="3" t="str">
        <x:v>واحد درصد</x:v>
      </x:c>
      <x:c r="K551" s="3"/>
      <x:c r="L551" s="3"/>
      <x:c r="M551" s="3"/>
    </x:row>
    <x:row r="552" ht="42" customHeight="1">
      <x:c r="A552" s="2" t="str">
        <x:v>پرداخت الکترونیک سداد</x:v>
      </x:c>
      <x:c r="B552" s="17" t="str">
        <x:v>تراکنش‌دار به فعال سیستمی</x:v>
      </x:c>
      <x:c r="C552" s="3" t="str">
        <x:v>اینترنتی</x:v>
      </x:c>
      <x:c r="D552" s="3" t="str">
        <x:v>سالانه</x:v>
      </x:c>
      <x:c r="E552" s="39" t="n">
        <x:f>IF(NOT(ISNUMBER('ورودی ابزار'!E333)),"n.a.",'ورودی ابزار'!E333)</x:f>
        <x:v>34.84</x:v>
      </x:c>
      <x:c r="F552" s="39" t="n">
        <x:f>IF(NOT(ISNUMBER('ورودی ابزار'!E902)),"n.a.",'ورودی ابزار'!E902)</x:f>
        <x:v>37.27</x:v>
      </x:c>
      <x:c r="G552" s="39" t="str">
        <x:f>IF(OR(I552&lt;&gt;"قابل مقایسه",COUNT(E552:F552)&lt;2),"n.a.",E552-F552)</x:f>
        <x:v>n.a.</x:v>
      </x:c>
      <x:c r="H552" s="39" t="n">
        <x:f>IF(COUNT(E552:F552)&lt;2,"n.a.",E552-F552)</x:f>
        <x:v>-2.4299999999999997</x:v>
      </x:c>
      <x:c r="I552" s="3" t="str">
        <x:v>شکست تعریف</x:v>
      </x:c>
      <x:c r="J552" s="3" t="str">
        <x:v>واحد درصد</x:v>
      </x:c>
      <x:c r="K552" s="3"/>
      <x:c r="L552" s="3"/>
      <x:c r="M552" s="3"/>
    </x:row>
    <x:row r="553" ht="42" customHeight="1">
      <x:c r="A553" s="2" t="str">
        <x:v>پرداخت الکترونیک سداد</x:v>
      </x:c>
      <x:c r="B553" s="17" t="str">
        <x:v>تراکنش‌دار به فعال سیستمی</x:v>
      </x:c>
      <x:c r="C553" s="3" t="str">
        <x:v>کد دستوری</x:v>
      </x:c>
      <x:c r="D553" s="3" t="str">
        <x:v>ماهانه</x:v>
      </x:c>
      <x:c r="E553" s="39" t="n">
        <x:f>IF(NOT(ISNUMBER('ورودی ابزار'!E334)),"n.a.",'ورودی ابزار'!E334)</x:f>
        <x:v>18.18</x:v>
      </x:c>
      <x:c r="F553" s="39" t="n">
        <x:f>IF(NOT(ISNUMBER('ورودی ابزار'!E621)),"n.a.",'ورودی ابزار'!E621)</x:f>
        <x:v>18.18</x:v>
      </x:c>
      <x:c r="G553" s="39" t="n">
        <x:f>IF(OR(I553&lt;&gt;"قابل مقایسه",COUNT(E553:F553)&lt;2),"n.a.",E553-F553)</x:f>
        <x:v>0</x:v>
      </x:c>
      <x:c r="H553" s="39" t="n">
        <x:f>IF(COUNT(E553:F553)&lt;2,"n.a.",E553-F553)</x:f>
        <x:v>0</x:v>
      </x:c>
      <x:c r="I553" s="3" t="str">
        <x:v>قابل مقایسه</x:v>
      </x:c>
      <x:c r="J553" s="3" t="str">
        <x:v>واحد درصد</x:v>
      </x:c>
      <x:c r="K553" s="3"/>
      <x:c r="L553" s="3"/>
      <x:c r="M553" s="3"/>
    </x:row>
    <x:row r="554" ht="42" customHeight="1">
      <x:c r="A554" s="2" t="str">
        <x:v>پرداخت الکترونیک سداد</x:v>
      </x:c>
      <x:c r="B554" s="17" t="str">
        <x:v>تراکنش‌دار به فعال سیستمی</x:v>
      </x:c>
      <x:c r="C554" s="3" t="str">
        <x:v>کد دستوری</x:v>
      </x:c>
      <x:c r="D554" s="3" t="str">
        <x:v>سالانه</x:v>
      </x:c>
      <x:c r="E554" s="39" t="n">
        <x:f>IF(NOT(ISNUMBER('ورودی ابزار'!E334)),"n.a.",'ورودی ابزار'!E334)</x:f>
        <x:v>18.18</x:v>
      </x:c>
      <x:c r="F554" s="39" t="n">
        <x:f>IF(NOT(ISNUMBER('ورودی ابزار'!E903)),"n.a.",'ورودی ابزار'!E903)</x:f>
        <x:v>15.38</x:v>
      </x:c>
      <x:c r="G554" s="39" t="str">
        <x:f>IF(OR(I554&lt;&gt;"قابل مقایسه",COUNT(E554:F554)&lt;2),"n.a.",E554-F554)</x:f>
        <x:v>n.a.</x:v>
      </x:c>
      <x:c r="H554" s="39" t="n">
        <x:f>IF(COUNT(E554:F554)&lt;2,"n.a.",E554-F554)</x:f>
        <x:v>2.799999999999999</x:v>
      </x:c>
      <x:c r="I554" s="3" t="str">
        <x:v>شکست تعریف</x:v>
      </x:c>
      <x:c r="J554" s="3" t="str">
        <x:v>واحد درصد</x:v>
      </x:c>
      <x:c r="K554" s="3"/>
      <x:c r="L554" s="3"/>
      <x:c r="M554" s="3"/>
    </x:row>
    <x:row r="555" ht="42" customHeight="1">
      <x:c r="A555" s="2" t="str">
        <x:v>پرداخت الکترونیک سداد</x:v>
      </x:c>
      <x:c r="B555" s="17" t="str">
        <x:v>تراکنش‌دار به فعال سیستمی</x:v>
      </x:c>
      <x:c r="C555" s="3" t="str">
        <x:v>موبایلی</x:v>
      </x:c>
      <x:c r="D555" s="3" t="str">
        <x:v>ماهانه</x:v>
      </x:c>
      <x:c r="E555" s="39" t="n">
        <x:f>IF(NOT(ISNUMBER('ورودی ابزار'!E335)),"n.a.",'ورودی ابزار'!E335)</x:f>
        <x:v>46.51</x:v>
      </x:c>
      <x:c r="F555" s="39" t="n">
        <x:f>IF(NOT(ISNUMBER('ورودی ابزار'!E622)),"n.a.",'ورودی ابزار'!E622)</x:f>
        <x:v>62.5</x:v>
      </x:c>
      <x:c r="G555" s="39" t="n">
        <x:f>IF(OR(I555&lt;&gt;"قابل مقایسه",COUNT(E555:F555)&lt;2),"n.a.",E555-F555)</x:f>
        <x:v>-15.990000000000002</x:v>
      </x:c>
      <x:c r="H555" s="39" t="n">
        <x:f>IF(COUNT(E555:F555)&lt;2,"n.a.",E555-F555)</x:f>
        <x:v>-15.990000000000002</x:v>
      </x:c>
      <x:c r="I555" s="3" t="str">
        <x:v>قابل مقایسه</x:v>
      </x:c>
      <x:c r="J555" s="3" t="str">
        <x:v>واحد درصد</x:v>
      </x:c>
      <x:c r="K555" s="3"/>
      <x:c r="L555" s="3"/>
      <x:c r="M555" s="3"/>
    </x:row>
    <x:row r="556" ht="42" customHeight="1">
      <x:c r="A556" s="2" t="str">
        <x:v>پرداخت الکترونیک سداد</x:v>
      </x:c>
      <x:c r="B556" s="17" t="str">
        <x:v>تراکنش‌دار به فعال سیستمی</x:v>
      </x:c>
      <x:c r="C556" s="3" t="str">
        <x:v>موبایلی</x:v>
      </x:c>
      <x:c r="D556" s="3" t="str">
        <x:v>سالانه</x:v>
      </x:c>
      <x:c r="E556" s="39" t="n">
        <x:f>IF(NOT(ISNUMBER('ورودی ابزار'!E335)),"n.a.",'ورودی ابزار'!E335)</x:f>
        <x:v>46.51</x:v>
      </x:c>
      <x:c r="F556" s="39" t="n">
        <x:f>IF(NOT(ISNUMBER('ورودی ابزار'!E904)),"n.a.",'ورودی ابزار'!E904)</x:f>
        <x:v>90.91</x:v>
      </x:c>
      <x:c r="G556" s="39" t="str">
        <x:f>IF(OR(I556&lt;&gt;"قابل مقایسه",COUNT(E556:F556)&lt;2),"n.a.",E556-F556)</x:f>
        <x:v>n.a.</x:v>
      </x:c>
      <x:c r="H556" s="39" t="n">
        <x:f>IF(COUNT(E556:F556)&lt;2,"n.a.",E556-F556)</x:f>
        <x:v>-44.4</x:v>
      </x:c>
      <x:c r="I556" s="3" t="str">
        <x:v>شکست تعریف</x:v>
      </x:c>
      <x:c r="J556" s="3" t="str">
        <x:v>واحد درصد</x:v>
      </x:c>
      <x:c r="K556" s="3"/>
      <x:c r="L556" s="3"/>
      <x:c r="M556" s="3"/>
    </x:row>
    <x:row r="557" ht="42" customHeight="1">
      <x:c r="A557" s="2" t="str">
        <x:v>پرداخت الکترونیک سداد</x:v>
      </x:c>
      <x:c r="B557" s="17" t="str">
        <x:v>تراکنش‌دار به فعال سیستمی</x:v>
      </x:c>
      <x:c r="C557" s="3" t="str">
        <x:v>همه</x:v>
      </x:c>
      <x:c r="D557" s="3" t="str">
        <x:v>ماهانه</x:v>
      </x:c>
      <x:c r="E557" s="39" t="n">
        <x:f>IF(NOT(ISNUMBER('ورودی ابزار'!E336)),"n.a.",'ورودی ابزار'!E336)</x:f>
        <x:v>85.83</x:v>
      </x:c>
      <x:c r="F557" s="39" t="n">
        <x:f>IF(NOT(ISNUMBER('ورودی ابزار'!E623)),"n.a.",'ورودی ابزار'!E623)</x:f>
        <x:v>84.72</x:v>
      </x:c>
      <x:c r="G557" s="39" t="n">
        <x:f>IF(OR(I557&lt;&gt;"قابل مقایسه",COUNT(E557:F557)&lt;2),"n.a.",E557-F557)</x:f>
        <x:v>1.1099999999999994</x:v>
      </x:c>
      <x:c r="H557" s="39" t="n">
        <x:f>IF(COUNT(E557:F557)&lt;2,"n.a.",E557-F557)</x:f>
        <x:v>1.1099999999999994</x:v>
      </x:c>
      <x:c r="I557" s="3" t="str">
        <x:v>قابل مقایسه</x:v>
      </x:c>
      <x:c r="J557" s="3" t="str">
        <x:v>واحد درصد</x:v>
      </x:c>
      <x:c r="K557" s="3"/>
      <x:c r="L557" s="3"/>
      <x:c r="M557" s="3"/>
    </x:row>
    <x:row r="558" ht="42" customHeight="1">
      <x:c r="A558" s="2" t="str">
        <x:v>پرداخت الکترونیک سداد</x:v>
      </x:c>
      <x:c r="B558" s="17" t="str">
        <x:v>تراکنش‌دار به فعال سیستمی</x:v>
      </x:c>
      <x:c r="C558" s="3" t="str">
        <x:v>همه</x:v>
      </x:c>
      <x:c r="D558" s="3" t="str">
        <x:v>سالانه</x:v>
      </x:c>
      <x:c r="E558" s="39" t="n">
        <x:f>IF(NOT(ISNUMBER('ورودی ابزار'!E336)),"n.a.",'ورودی ابزار'!E336)</x:f>
        <x:v>85.83</x:v>
      </x:c>
      <x:c r="F558" s="39" t="n">
        <x:f>IF(NOT(ISNUMBER('ورودی ابزار'!E905)),"n.a.",'ورودی ابزار'!E905)</x:f>
        <x:v>84.64</x:v>
      </x:c>
      <x:c r="G558" s="39" t="str">
        <x:f>IF(OR(I558&lt;&gt;"قابل مقایسه",COUNT(E558:F558)&lt;2),"n.a.",E558-F558)</x:f>
        <x:v>n.a.</x:v>
      </x:c>
      <x:c r="H558" s="39" t="n">
        <x:f>IF(COUNT(E558:F558)&lt;2,"n.a.",E558-F558)</x:f>
        <x:v>1.1899999999999977</x:v>
      </x:c>
      <x:c r="I558" s="3" t="str">
        <x:v>شکست تعریف</x:v>
      </x:c>
      <x:c r="J558" s="3" t="str">
        <x:v>واحد درصد</x:v>
      </x:c>
      <x:c r="K558" s="3"/>
      <x:c r="L558" s="3"/>
      <x:c r="M558" s="3"/>
    </x:row>
    <x:row r="559" ht="42" customHeight="1">
      <x:c r="A559" s="2" t="str">
        <x:v>تجارت الکترونیک پارسیان</x:v>
      </x:c>
      <x:c r="B559" s="17" t="str">
        <x:v>تراکنش‌دار به فعال سیستمی</x:v>
      </x:c>
      <x:c r="C559" s="3" t="str">
        <x:v>کارت‌خوان</x:v>
      </x:c>
      <x:c r="D559" s="3" t="str">
        <x:v>ماهانه</x:v>
      </x:c>
      <x:c r="E559" s="39" t="n">
        <x:f>IF(NOT(ISNUMBER('ورودی ابزار'!E337)),"n.a.",'ورودی ابزار'!E337)</x:f>
        <x:v>86.03</x:v>
      </x:c>
      <x:c r="F559" s="39" t="n">
        <x:f>IF(NOT(ISNUMBER('ورودی ابزار'!E614)),"n.a.",'ورودی ابزار'!E614)</x:f>
        <x:v>85.2</x:v>
      </x:c>
      <x:c r="G559" s="39" t="n">
        <x:f>IF(OR(I559&lt;&gt;"قابل مقایسه",COUNT(E559:F559)&lt;2),"n.a.",E559-F559)</x:f>
        <x:v>0.8299999999999983</x:v>
      </x:c>
      <x:c r="H559" s="39" t="n">
        <x:f>IF(COUNT(E559:F559)&lt;2,"n.a.",E559-F559)</x:f>
        <x:v>0.8299999999999983</x:v>
      </x:c>
      <x:c r="I559" s="3" t="str">
        <x:v>قابل مقایسه</x:v>
      </x:c>
      <x:c r="J559" s="3" t="str">
        <x:v>واحد درصد</x:v>
      </x:c>
      <x:c r="K559" s="3"/>
      <x:c r="L559" s="3"/>
      <x:c r="M559" s="3"/>
    </x:row>
    <x:row r="560" ht="42" customHeight="1">
      <x:c r="A560" s="2" t="str">
        <x:v>تجارت الکترونیک پارسیان</x:v>
      </x:c>
      <x:c r="B560" s="17" t="str">
        <x:v>تراکنش‌دار به فعال سیستمی</x:v>
      </x:c>
      <x:c r="C560" s="3" t="str">
        <x:v>کارت‌خوان</x:v>
      </x:c>
      <x:c r="D560" s="3" t="str">
        <x:v>سالانه</x:v>
      </x:c>
      <x:c r="E560" s="39" t="n">
        <x:f>IF(NOT(ISNUMBER('ورودی ابزار'!E337)),"n.a.",'ورودی ابزار'!E337)</x:f>
        <x:v>86.03</x:v>
      </x:c>
      <x:c r="F560" s="39" t="n">
        <x:f>IF(NOT(ISNUMBER('ورودی ابزار'!E911)),"n.a.",'ورودی ابزار'!E911)</x:f>
        <x:v>79.44</x:v>
      </x:c>
      <x:c r="G560" s="39" t="str">
        <x:f>IF(OR(I560&lt;&gt;"قابل مقایسه",COUNT(E560:F560)&lt;2),"n.a.",E560-F560)</x:f>
        <x:v>n.a.</x:v>
      </x:c>
      <x:c r="H560" s="39" t="n">
        <x:f>IF(COUNT(E560:F560)&lt;2,"n.a.",E560-F560)</x:f>
        <x:v>6.590000000000003</x:v>
      </x:c>
      <x:c r="I560" s="3" t="str">
        <x:v>شکست تعریف</x:v>
      </x:c>
      <x:c r="J560" s="3" t="str">
        <x:v>واحد درصد</x:v>
      </x:c>
      <x:c r="K560" s="3"/>
      <x:c r="L560" s="3"/>
      <x:c r="M560" s="3"/>
    </x:row>
    <x:row r="561" ht="42" customHeight="1">
      <x:c r="A561" s="2" t="str">
        <x:v>تجارت الکترونیک پارسیان</x:v>
      </x:c>
      <x:c r="B561" s="17" t="str">
        <x:v>تراکنش‌دار به فعال سیستمی</x:v>
      </x:c>
      <x:c r="C561" s="3" t="str">
        <x:v>اینترنتی</x:v>
      </x:c>
      <x:c r="D561" s="3" t="str">
        <x:v>ماهانه</x:v>
      </x:c>
      <x:c r="E561" s="39" t="n">
        <x:f>IF(NOT(ISNUMBER('ورودی ابزار'!E338)),"n.a.",'ورودی ابزار'!E338)</x:f>
        <x:v>51.64</x:v>
      </x:c>
      <x:c r="F561" s="39" t="n">
        <x:f>IF(NOT(ISNUMBER('ورودی ابزار'!E615)),"n.a.",'ورودی ابزار'!E615)</x:f>
        <x:v>52.64</x:v>
      </x:c>
      <x:c r="G561" s="39" t="n">
        <x:f>IF(OR(I561&lt;&gt;"قابل مقایسه",COUNT(E561:F561)&lt;2),"n.a.",E561-F561)</x:f>
        <x:v>-1</x:v>
      </x:c>
      <x:c r="H561" s="39" t="n">
        <x:f>IF(COUNT(E561:F561)&lt;2,"n.a.",E561-F561)</x:f>
        <x:v>-1</x:v>
      </x:c>
      <x:c r="I561" s="3" t="str">
        <x:v>قابل مقایسه</x:v>
      </x:c>
      <x:c r="J561" s="3" t="str">
        <x:v>واحد درصد</x:v>
      </x:c>
      <x:c r="K561" s="3"/>
      <x:c r="L561" s="3"/>
      <x:c r="M561" s="3"/>
    </x:row>
    <x:row r="562" ht="42" customHeight="1">
      <x:c r="A562" s="2" t="str">
        <x:v>تجارت الکترونیک پارسیان</x:v>
      </x:c>
      <x:c r="B562" s="17" t="str">
        <x:v>تراکنش‌دار به فعال سیستمی</x:v>
      </x:c>
      <x:c r="C562" s="3" t="str">
        <x:v>اینترنتی</x:v>
      </x:c>
      <x:c r="D562" s="3" t="str">
        <x:v>سالانه</x:v>
      </x:c>
      <x:c r="E562" s="39" t="n">
        <x:f>IF(NOT(ISNUMBER('ورودی ابزار'!E338)),"n.a.",'ورودی ابزار'!E338)</x:f>
        <x:v>51.64</x:v>
      </x:c>
      <x:c r="F562" s="39" t="n">
        <x:f>IF(NOT(ISNUMBER('ورودی ابزار'!E912)),"n.a.",'ورودی ابزار'!E912)</x:f>
        <x:v>48.62</x:v>
      </x:c>
      <x:c r="G562" s="39" t="str">
        <x:f>IF(OR(I562&lt;&gt;"قابل مقایسه",COUNT(E562:F562)&lt;2),"n.a.",E562-F562)</x:f>
        <x:v>n.a.</x:v>
      </x:c>
      <x:c r="H562" s="39" t="n">
        <x:f>IF(COUNT(E562:F562)&lt;2,"n.a.",E562-F562)</x:f>
        <x:v>3.020000000000003</x:v>
      </x:c>
      <x:c r="I562" s="3" t="str">
        <x:v>شکست تعریف</x:v>
      </x:c>
      <x:c r="J562" s="3" t="str">
        <x:v>واحد درصد</x:v>
      </x:c>
      <x:c r="K562" s="3"/>
      <x:c r="L562" s="3"/>
      <x:c r="M562" s="3"/>
    </x:row>
    <x:row r="563" ht="42" customHeight="1">
      <x:c r="A563" s="2" t="str">
        <x:v>تجارت الکترونیک پارسیان</x:v>
      </x:c>
      <x:c r="B563" s="17" t="str">
        <x:v>تراکنش‌دار به فعال سیستمی</x:v>
      </x:c>
      <x:c r="C563" s="3" t="str">
        <x:v>کد دستوری</x:v>
      </x:c>
      <x:c r="D563" s="3" t="str">
        <x:v>ماهانه</x:v>
      </x:c>
      <x:c r="E563" s="39" t="n">
        <x:f>IF(NOT(ISNUMBER('ورودی ابزار'!E339)),"n.a.",'ورودی ابزار'!E339)</x:f>
        <x:v>76.92</x:v>
      </x:c>
      <x:c r="F563" s="39" t="n">
        <x:f>IF(NOT(ISNUMBER('ورودی ابزار'!E616)),"n.a.",'ورودی ابزار'!E616)</x:f>
        <x:v>72</x:v>
      </x:c>
      <x:c r="G563" s="39" t="n">
        <x:f>IF(OR(I563&lt;&gt;"قابل مقایسه",COUNT(E563:F563)&lt;2),"n.a.",E563-F563)</x:f>
        <x:v>4.920000000000002</x:v>
      </x:c>
      <x:c r="H563" s="39" t="n">
        <x:f>IF(COUNT(E563:F563)&lt;2,"n.a.",E563-F563)</x:f>
        <x:v>4.920000000000002</x:v>
      </x:c>
      <x:c r="I563" s="3" t="str">
        <x:v>قابل مقایسه</x:v>
      </x:c>
      <x:c r="J563" s="3" t="str">
        <x:v>واحد درصد</x:v>
      </x:c>
      <x:c r="K563" s="3"/>
      <x:c r="L563" s="3"/>
      <x:c r="M563" s="3"/>
    </x:row>
    <x:row r="564" ht="42" customHeight="1">
      <x:c r="A564" s="2" t="str">
        <x:v>تجارت الکترونیک پارسیان</x:v>
      </x:c>
      <x:c r="B564" s="17" t="str">
        <x:v>تراکنش‌دار به فعال سیستمی</x:v>
      </x:c>
      <x:c r="C564" s="3" t="str">
        <x:v>کد دستوری</x:v>
      </x:c>
      <x:c r="D564" s="3" t="str">
        <x:v>سالانه</x:v>
      </x:c>
      <x:c r="E564" s="39" t="n">
        <x:f>IF(NOT(ISNUMBER('ورودی ابزار'!E339)),"n.a.",'ورودی ابزار'!E339)</x:f>
        <x:v>76.92</x:v>
      </x:c>
      <x:c r="F564" s="39" t="n">
        <x:f>IF(NOT(ISNUMBER('ورودی ابزار'!E913)),"n.a.",'ورودی ابزار'!E913)</x:f>
        <x:v>5.86</x:v>
      </x:c>
      <x:c r="G564" s="39" t="str">
        <x:f>IF(OR(I564&lt;&gt;"قابل مقایسه",COUNT(E564:F564)&lt;2),"n.a.",E564-F564)</x:f>
        <x:v>n.a.</x:v>
      </x:c>
      <x:c r="H564" s="39" t="n">
        <x:f>IF(COUNT(E564:F564)&lt;2,"n.a.",E564-F564)</x:f>
        <x:v>71.06</x:v>
      </x:c>
      <x:c r="I564" s="3" t="str">
        <x:v>شکست تعریف</x:v>
      </x:c>
      <x:c r="J564" s="3" t="str">
        <x:v>واحد درصد</x:v>
      </x:c>
      <x:c r="K564" s="3"/>
      <x:c r="L564" s="3"/>
      <x:c r="M564" s="3"/>
    </x:row>
    <x:row r="565" ht="42" customHeight="1">
      <x:c r="A565" s="2" t="str">
        <x:v>تجارت الکترونیک پارسیان</x:v>
      </x:c>
      <x:c r="B565" s="17" t="str">
        <x:v>تراکنش‌دار به فعال سیستمی</x:v>
      </x:c>
      <x:c r="C565" s="3" t="str">
        <x:v>موبایلی</x:v>
      </x:c>
      <x:c r="D565" s="3" t="str">
        <x:v>ماهانه</x:v>
      </x:c>
      <x:c r="E565" s="39" t="n">
        <x:f>IF(NOT(ISNUMBER('ورودی ابزار'!E340)),"n.a.",'ورودی ابزار'!E340)</x:f>
        <x:v>44.19</x:v>
      </x:c>
      <x:c r="F565" s="39" t="n">
        <x:f>IF(NOT(ISNUMBER('ورودی ابزار'!E617)),"n.a.",'ورودی ابزار'!E617)</x:f>
        <x:v>42.17</x:v>
      </x:c>
      <x:c r="G565" s="39" t="n">
        <x:f>IF(OR(I565&lt;&gt;"قابل مقایسه",COUNT(E565:F565)&lt;2),"n.a.",E565-F565)</x:f>
        <x:v>2.019999999999996</x:v>
      </x:c>
      <x:c r="H565" s="39" t="n">
        <x:f>IF(COUNT(E565:F565)&lt;2,"n.a.",E565-F565)</x:f>
        <x:v>2.019999999999996</x:v>
      </x:c>
      <x:c r="I565" s="3" t="str">
        <x:v>قابل مقایسه</x:v>
      </x:c>
      <x:c r="J565" s="3" t="str">
        <x:v>واحد درصد</x:v>
      </x:c>
      <x:c r="K565" s="3"/>
      <x:c r="L565" s="3"/>
      <x:c r="M565" s="3"/>
    </x:row>
    <x:row r="566" ht="42" customHeight="1">
      <x:c r="A566" s="2" t="str">
        <x:v>تجارت الکترونیک پارسیان</x:v>
      </x:c>
      <x:c r="B566" s="17" t="str">
        <x:v>تراکنش‌دار به فعال سیستمی</x:v>
      </x:c>
      <x:c r="C566" s="3" t="str">
        <x:v>موبایلی</x:v>
      </x:c>
      <x:c r="D566" s="3" t="str">
        <x:v>سالانه</x:v>
      </x:c>
      <x:c r="E566" s="39" t="n">
        <x:f>IF(NOT(ISNUMBER('ورودی ابزار'!E340)),"n.a.",'ورودی ابزار'!E340)</x:f>
        <x:v>44.19</x:v>
      </x:c>
      <x:c r="F566" s="39" t="n">
        <x:f>IF(NOT(ISNUMBER('ورودی ابزار'!E914)),"n.a.",'ورودی ابزار'!E914)</x:f>
        <x:v>0</x:v>
      </x:c>
      <x:c r="G566" s="39" t="str">
        <x:f>IF(OR(I566&lt;&gt;"قابل مقایسه",COUNT(E566:F566)&lt;2),"n.a.",E566-F566)</x:f>
        <x:v>n.a.</x:v>
      </x:c>
      <x:c r="H566" s="39" t="n">
        <x:f>IF(COUNT(E566:F566)&lt;2,"n.a.",E566-F566)</x:f>
        <x:v>44.19</x:v>
      </x:c>
      <x:c r="I566" s="3" t="str">
        <x:v>شکست تعریف</x:v>
      </x:c>
      <x:c r="J566" s="3" t="str">
        <x:v>واحد درصد</x:v>
      </x:c>
      <x:c r="K566" s="3"/>
      <x:c r="L566" s="3"/>
      <x:c r="M566" s="3"/>
    </x:row>
    <x:row r="567" ht="42" customHeight="1">
      <x:c r="A567" s="2" t="str">
        <x:v>تجارت الکترونیک پارسیان</x:v>
      </x:c>
      <x:c r="B567" s="17" t="str">
        <x:v>تراکنش‌دار به فعال سیستمی</x:v>
      </x:c>
      <x:c r="C567" s="3" t="str">
        <x:v>همه</x:v>
      </x:c>
      <x:c r="D567" s="3" t="str">
        <x:v>ماهانه</x:v>
      </x:c>
      <x:c r="E567" s="39" t="n">
        <x:f>IF(NOT(ISNUMBER('ورودی ابزار'!E341)),"n.a.",'ورودی ابزار'!E341)</x:f>
        <x:v>85.75</x:v>
      </x:c>
      <x:c r="F567" s="39" t="n">
        <x:f>IF(NOT(ISNUMBER('ورودی ابزار'!E618)),"n.a.",'ورودی ابزار'!E618)</x:f>
        <x:v>84.94</x:v>
      </x:c>
      <x:c r="G567" s="39" t="n">
        <x:f>IF(OR(I567&lt;&gt;"قابل مقایسه",COUNT(E567:F567)&lt;2),"n.a.",E567-F567)</x:f>
        <x:v>0.8100000000000023</x:v>
      </x:c>
      <x:c r="H567" s="39" t="n">
        <x:f>IF(COUNT(E567:F567)&lt;2,"n.a.",E567-F567)</x:f>
        <x:v>0.8100000000000023</x:v>
      </x:c>
      <x:c r="I567" s="3" t="str">
        <x:v>قابل مقایسه</x:v>
      </x:c>
      <x:c r="J567" s="3" t="str">
        <x:v>واحد درصد</x:v>
      </x:c>
      <x:c r="K567" s="3"/>
      <x:c r="L567" s="3"/>
      <x:c r="M567" s="3"/>
    </x:row>
    <x:row r="568" ht="42" customHeight="1">
      <x:c r="A568" s="2" t="str">
        <x:v>تجارت الکترونیک پارسیان</x:v>
      </x:c>
      <x:c r="B568" s="17" t="str">
        <x:v>تراکنش‌دار به فعال سیستمی</x:v>
      </x:c>
      <x:c r="C568" s="3" t="str">
        <x:v>همه</x:v>
      </x:c>
      <x:c r="D568" s="3" t="str">
        <x:v>سالانه</x:v>
      </x:c>
      <x:c r="E568" s="39" t="n">
        <x:f>IF(NOT(ISNUMBER('ورودی ابزار'!E341)),"n.a.",'ورودی ابزار'!E341)</x:f>
        <x:v>85.75</x:v>
      </x:c>
      <x:c r="F568" s="39" t="n">
        <x:f>IF(NOT(ISNUMBER('ورودی ابزار'!E915)),"n.a.",'ورودی ابزار'!E915)</x:f>
        <x:v>79.13</x:v>
      </x:c>
      <x:c r="G568" s="39" t="str">
        <x:f>IF(OR(I568&lt;&gt;"قابل مقایسه",COUNT(E568:F568)&lt;2),"n.a.",E568-F568)</x:f>
        <x:v>n.a.</x:v>
      </x:c>
      <x:c r="H568" s="39" t="n">
        <x:f>IF(COUNT(E568:F568)&lt;2,"n.a.",E568-F568)</x:f>
        <x:v>6.6200000000000045</x:v>
      </x:c>
      <x:c r="I568" s="3" t="str">
        <x:v>شکست تعریف</x:v>
      </x:c>
      <x:c r="J568" s="3" t="str">
        <x:v>واحد درصد</x:v>
      </x:c>
      <x:c r="K568" s="3"/>
      <x:c r="L568" s="3"/>
      <x:c r="M568" s="3"/>
    </x:row>
    <x:row r="569" ht="42" customHeight="1">
      <x:c r="A569" s="2" t="str">
        <x:v>پرداخت نوین آرین</x:v>
      </x:c>
      <x:c r="B569" s="17" t="str">
        <x:v>تراکنش‌دار به فعال سیستمی</x:v>
      </x:c>
      <x:c r="C569" s="3" t="str">
        <x:v>کارت‌خوان</x:v>
      </x:c>
      <x:c r="D569" s="3" t="str">
        <x:v>ماهانه</x:v>
      </x:c>
      <x:c r="E569" s="39" t="n">
        <x:f>IF(NOT(ISNUMBER('ورودی ابزار'!E342)),"n.a.",'ورودی ابزار'!E342)</x:f>
        <x:v>81.71</x:v>
      </x:c>
      <x:c r="F569" s="39" t="n">
        <x:f>IF(NOT(ISNUMBER('ورودی ابزار'!E624)),"n.a.",'ورودی ابزار'!E624)</x:f>
        <x:v>82.48</x:v>
      </x:c>
      <x:c r="G569" s="39" t="n">
        <x:f>IF(OR(I569&lt;&gt;"قابل مقایسه",COUNT(E569:F569)&lt;2),"n.a.",E569-F569)</x:f>
        <x:v>-0.7700000000000102</x:v>
      </x:c>
      <x:c r="H569" s="39" t="n">
        <x:f>IF(COUNT(E569:F569)&lt;2,"n.a.",E569-F569)</x:f>
        <x:v>-0.7700000000000102</x:v>
      </x:c>
      <x:c r="I569" s="3" t="str">
        <x:v>قابل مقایسه</x:v>
      </x:c>
      <x:c r="J569" s="3" t="str">
        <x:v>واحد درصد</x:v>
      </x:c>
      <x:c r="K569" s="3"/>
      <x:c r="L569" s="3"/>
      <x:c r="M569" s="3"/>
    </x:row>
    <x:row r="570" ht="42" customHeight="1">
      <x:c r="A570" s="2" t="str">
        <x:v>پرداخت نوین آرین</x:v>
      </x:c>
      <x:c r="B570" s="17" t="str">
        <x:v>تراکنش‌دار به فعال سیستمی</x:v>
      </x:c>
      <x:c r="C570" s="3" t="str">
        <x:v>کارت‌خوان</x:v>
      </x:c>
      <x:c r="D570" s="3" t="str">
        <x:v>سالانه</x:v>
      </x:c>
      <x:c r="E570" s="39" t="n">
        <x:f>IF(NOT(ISNUMBER('ورودی ابزار'!E342)),"n.a.",'ورودی ابزار'!E342)</x:f>
        <x:v>81.71</x:v>
      </x:c>
      <x:c r="F570" s="39" t="n">
        <x:f>IF(NOT(ISNUMBER('ورودی ابزار'!E891)),"n.a.",'ورودی ابزار'!E891)</x:f>
        <x:v>92.64</x:v>
      </x:c>
      <x:c r="G570" s="39" t="str">
        <x:f>IF(OR(I570&lt;&gt;"قابل مقایسه",COUNT(E570:F570)&lt;2),"n.a.",E570-F570)</x:f>
        <x:v>n.a.</x:v>
      </x:c>
      <x:c r="H570" s="39" t="n">
        <x:f>IF(COUNT(E570:F570)&lt;2,"n.a.",E570-F570)</x:f>
        <x:v>-10.930000000000007</x:v>
      </x:c>
      <x:c r="I570" s="3" t="str">
        <x:v>شکست تعریف</x:v>
      </x:c>
      <x:c r="J570" s="3" t="str">
        <x:v>واحد درصد</x:v>
      </x:c>
      <x:c r="K570" s="3"/>
      <x:c r="L570" s="3"/>
      <x:c r="M570" s="3"/>
    </x:row>
    <x:row r="571" ht="42" customHeight="1">
      <x:c r="A571" s="2" t="str">
        <x:v>پرداخت نوین آرین</x:v>
      </x:c>
      <x:c r="B571" s="17" t="str">
        <x:v>تراکنش‌دار به فعال سیستمی</x:v>
      </x:c>
      <x:c r="C571" s="3" t="str">
        <x:v>اینترنتی</x:v>
      </x:c>
      <x:c r="D571" s="3" t="str">
        <x:v>ماهانه</x:v>
      </x:c>
      <x:c r="E571" s="39" t="n">
        <x:f>IF(NOT(ISNUMBER('ورودی ابزار'!E343)),"n.a.",'ورودی ابزار'!E343)</x:f>
        <x:v>48.84</x:v>
      </x:c>
      <x:c r="F571" s="39" t="n">
        <x:f>IF(NOT(ISNUMBER('ورودی ابزار'!E625)),"n.a.",'ورودی ابزار'!E625)</x:f>
        <x:v>52.89</x:v>
      </x:c>
      <x:c r="G571" s="39" t="n">
        <x:f>IF(OR(I571&lt;&gt;"قابل مقایسه",COUNT(E571:F571)&lt;2),"n.a.",E571-F571)</x:f>
        <x:v>-4.049999999999997</x:v>
      </x:c>
      <x:c r="H571" s="39" t="n">
        <x:f>IF(COUNT(E571:F571)&lt;2,"n.a.",E571-F571)</x:f>
        <x:v>-4.049999999999997</x:v>
      </x:c>
      <x:c r="I571" s="3" t="str">
        <x:v>قابل مقایسه</x:v>
      </x:c>
      <x:c r="J571" s="3" t="str">
        <x:v>واحد درصد</x:v>
      </x:c>
      <x:c r="K571" s="3"/>
      <x:c r="L571" s="3"/>
      <x:c r="M571" s="3"/>
    </x:row>
    <x:row r="572" ht="42" customHeight="1">
      <x:c r="A572" s="2" t="str">
        <x:v>پرداخت نوین آرین</x:v>
      </x:c>
      <x:c r="B572" s="17" t="str">
        <x:v>تراکنش‌دار به فعال سیستمی</x:v>
      </x:c>
      <x:c r="C572" s="3" t="str">
        <x:v>اینترنتی</x:v>
      </x:c>
      <x:c r="D572" s="3" t="str">
        <x:v>سالانه</x:v>
      </x:c>
      <x:c r="E572" s="39" t="n">
        <x:f>IF(NOT(ISNUMBER('ورودی ابزار'!E343)),"n.a.",'ورودی ابزار'!E343)</x:f>
        <x:v>48.84</x:v>
      </x:c>
      <x:c r="F572" s="39" t="n">
        <x:f>IF(NOT(ISNUMBER('ورودی ابزار'!E892)),"n.a.",'ورودی ابزار'!E892)</x:f>
        <x:v>44.21</x:v>
      </x:c>
      <x:c r="G572" s="39" t="str">
        <x:f>IF(OR(I572&lt;&gt;"قابل مقایسه",COUNT(E572:F572)&lt;2),"n.a.",E572-F572)</x:f>
        <x:v>n.a.</x:v>
      </x:c>
      <x:c r="H572" s="39" t="n">
        <x:f>IF(COUNT(E572:F572)&lt;2,"n.a.",E572-F572)</x:f>
        <x:v>4.630000000000003</x:v>
      </x:c>
      <x:c r="I572" s="3" t="str">
        <x:v>شکست تعریف</x:v>
      </x:c>
      <x:c r="J572" s="3" t="str">
        <x:v>واحد درصد</x:v>
      </x:c>
      <x:c r="K572" s="3"/>
      <x:c r="L572" s="3"/>
      <x:c r="M572" s="3"/>
    </x:row>
    <x:row r="573" ht="42" customHeight="1">
      <x:c r="A573" s="2" t="str">
        <x:v>پرداخت نوین آرین</x:v>
      </x:c>
      <x:c r="B573" s="17" t="str">
        <x:v>تراکنش‌دار به فعال سیستمی</x:v>
      </x:c>
      <x:c r="C573" s="3" t="str">
        <x:v>کد دستوری</x:v>
      </x:c>
      <x:c r="D573" s="3" t="str">
        <x:v>ماهانه</x:v>
      </x:c>
      <x:c r="E573" s="39" t="n">
        <x:f>IF(NOT(ISNUMBER('ورودی ابزار'!E344)),"n.a.",'ورودی ابزار'!E344)</x:f>
        <x:v>0</x:v>
      </x:c>
      <x:c r="F573" s="39" t="n">
        <x:f>IF(NOT(ISNUMBER('ورودی ابزار'!E626)),"n.a.",'ورودی ابزار'!E626)</x:f>
        <x:v>0</x:v>
      </x:c>
      <x:c r="G573" s="39" t="n">
        <x:f>IF(OR(I573&lt;&gt;"قابل مقایسه",COUNT(E573:F573)&lt;2),"n.a.",E573-F573)</x:f>
        <x:v>0</x:v>
      </x:c>
      <x:c r="H573" s="39" t="n">
        <x:f>IF(COUNT(E573:F573)&lt;2,"n.a.",E573-F573)</x:f>
        <x:v>0</x:v>
      </x:c>
      <x:c r="I573" s="3" t="str">
        <x:v>قابل مقایسه</x:v>
      </x:c>
      <x:c r="J573" s="3" t="str">
        <x:v>واحد درصد</x:v>
      </x:c>
      <x:c r="K573" s="3"/>
      <x:c r="L573" s="3"/>
      <x:c r="M573" s="3"/>
    </x:row>
    <x:row r="574" ht="42" customHeight="1">
      <x:c r="A574" s="2" t="str">
        <x:v>پرداخت نوین آرین</x:v>
      </x:c>
      <x:c r="B574" s="17" t="str">
        <x:v>تراکنش‌دار به فعال سیستمی</x:v>
      </x:c>
      <x:c r="C574" s="3" t="str">
        <x:v>کد دستوری</x:v>
      </x:c>
      <x:c r="D574" s="3" t="str">
        <x:v>سالانه</x:v>
      </x:c>
      <x:c r="E574" s="39" t="n">
        <x:f>IF(NOT(ISNUMBER('ورودی ابزار'!E344)),"n.a.",'ورودی ابزار'!E344)</x:f>
        <x:v>0</x:v>
      </x:c>
      <x:c r="F574" s="39" t="n">
        <x:f>IF(NOT(ISNUMBER('ورودی ابزار'!E893)),"n.a.",'ورودی ابزار'!E893)</x:f>
        <x:v>0</x:v>
      </x:c>
      <x:c r="G574" s="39" t="str">
        <x:f>IF(OR(I574&lt;&gt;"قابل مقایسه",COUNT(E574:F574)&lt;2),"n.a.",E574-F574)</x:f>
        <x:v>n.a.</x:v>
      </x:c>
      <x:c r="H574" s="39" t="n">
        <x:f>IF(COUNT(E574:F574)&lt;2,"n.a.",E574-F574)</x:f>
        <x:v>0</x:v>
      </x:c>
      <x:c r="I574" s="3" t="str">
        <x:v>شکست تعریف</x:v>
      </x:c>
      <x:c r="J574" s="3" t="str">
        <x:v>واحد درصد</x:v>
      </x:c>
      <x:c r="K574" s="3"/>
      <x:c r="L574" s="3"/>
      <x:c r="M574" s="3"/>
    </x:row>
    <x:row r="575" ht="42" customHeight="1">
      <x:c r="A575" s="2" t="str">
        <x:v>پرداخت نوین آرین</x:v>
      </x:c>
      <x:c r="B575" s="17" t="str">
        <x:v>تراکنش‌دار به فعال سیستمی</x:v>
      </x:c>
      <x:c r="C575" s="3" t="str">
        <x:v>موبایلی</x:v>
      </x:c>
      <x:c r="D575" s="3" t="str">
        <x:v>ماهانه</x:v>
      </x:c>
      <x:c r="E575" s="39" t="n">
        <x:f>IF(NOT(ISNUMBER('ورودی ابزار'!E345)),"n.a.",'ورودی ابزار'!E345)</x:f>
        <x:v>0</x:v>
      </x:c>
      <x:c r="F575" s="39" t="n">
        <x:f>IF(NOT(ISNUMBER('ورودی ابزار'!E627)),"n.a.",'ورودی ابزار'!E627)</x:f>
        <x:v>0</x:v>
      </x:c>
      <x:c r="G575" s="39" t="n">
        <x:f>IF(OR(I575&lt;&gt;"قابل مقایسه",COUNT(E575:F575)&lt;2),"n.a.",E575-F575)</x:f>
        <x:v>0</x:v>
      </x:c>
      <x:c r="H575" s="39" t="n">
        <x:f>IF(COUNT(E575:F575)&lt;2,"n.a.",E575-F575)</x:f>
        <x:v>0</x:v>
      </x:c>
      <x:c r="I575" s="3" t="str">
        <x:v>قابل مقایسه</x:v>
      </x:c>
      <x:c r="J575" s="3" t="str">
        <x:v>واحد درصد</x:v>
      </x:c>
      <x:c r="K575" s="3"/>
      <x:c r="L575" s="3"/>
      <x:c r="M575" s="3"/>
    </x:row>
    <x:row r="576" ht="42" customHeight="1">
      <x:c r="A576" s="2" t="str">
        <x:v>پرداخت نوین آرین</x:v>
      </x:c>
      <x:c r="B576" s="17" t="str">
        <x:v>تراکنش‌دار به فعال سیستمی</x:v>
      </x:c>
      <x:c r="C576" s="3" t="str">
        <x:v>موبایلی</x:v>
      </x:c>
      <x:c r="D576" s="3" t="str">
        <x:v>سالانه</x:v>
      </x:c>
      <x:c r="E576" s="39" t="n">
        <x:f>IF(NOT(ISNUMBER('ورودی ابزار'!E345)),"n.a.",'ورودی ابزار'!E345)</x:f>
        <x:v>0</x:v>
      </x:c>
      <x:c r="F576" s="39" t="n">
        <x:f>IF(NOT(ISNUMBER('ورودی ابزار'!E894)),"n.a.",'ورودی ابزار'!E894)</x:f>
        <x:v>0</x:v>
      </x:c>
      <x:c r="G576" s="39" t="str">
        <x:f>IF(OR(I576&lt;&gt;"قابل مقایسه",COUNT(E576:F576)&lt;2),"n.a.",E576-F576)</x:f>
        <x:v>n.a.</x:v>
      </x:c>
      <x:c r="H576" s="39" t="n">
        <x:f>IF(COUNT(E576:F576)&lt;2,"n.a.",E576-F576)</x:f>
        <x:v>0</x:v>
      </x:c>
      <x:c r="I576" s="3" t="str">
        <x:v>شکست تعریف</x:v>
      </x:c>
      <x:c r="J576" s="3" t="str">
        <x:v>واحد درصد</x:v>
      </x:c>
      <x:c r="K576" s="3"/>
      <x:c r="L576" s="3"/>
      <x:c r="M576" s="3"/>
    </x:row>
    <x:row r="577" ht="42" customHeight="1">
      <x:c r="A577" s="2" t="str">
        <x:v>پرداخت نوین آرین</x:v>
      </x:c>
      <x:c r="B577" s="17" t="str">
        <x:v>تراکنش‌دار به فعال سیستمی</x:v>
      </x:c>
      <x:c r="C577" s="3" t="str">
        <x:v>همه</x:v>
      </x:c>
      <x:c r="D577" s="3" t="str">
        <x:v>ماهانه</x:v>
      </x:c>
      <x:c r="E577" s="39" t="n">
        <x:f>IF(NOT(ISNUMBER('ورودی ابزار'!E346)),"n.a.",'ورودی ابزار'!E346)</x:f>
        <x:v>81.69</x:v>
      </x:c>
      <x:c r="F577" s="39" t="n">
        <x:f>IF(NOT(ISNUMBER('ورودی ابزار'!E628)),"n.a.",'ورودی ابزار'!E628)</x:f>
        <x:v>82.46</x:v>
      </x:c>
      <x:c r="G577" s="39" t="n">
        <x:f>IF(OR(I577&lt;&gt;"قابل مقایسه",COUNT(E577:F577)&lt;2),"n.a.",E577-F577)</x:f>
        <x:v>-0.769999999999996</x:v>
      </x:c>
      <x:c r="H577" s="39" t="n">
        <x:f>IF(COUNT(E577:F577)&lt;2,"n.a.",E577-F577)</x:f>
        <x:v>-0.769999999999996</x:v>
      </x:c>
      <x:c r="I577" s="3" t="str">
        <x:v>قابل مقایسه</x:v>
      </x:c>
      <x:c r="J577" s="3" t="str">
        <x:v>واحد درصد</x:v>
      </x:c>
      <x:c r="K577" s="3"/>
      <x:c r="L577" s="3"/>
      <x:c r="M577" s="3"/>
    </x:row>
    <x:row r="578" ht="42" customHeight="1">
      <x:c r="A578" s="2" t="str">
        <x:v>پرداخت نوین آرین</x:v>
      </x:c>
      <x:c r="B578" s="17" t="str">
        <x:v>تراکنش‌دار به فعال سیستمی</x:v>
      </x:c>
      <x:c r="C578" s="3" t="str">
        <x:v>همه</x:v>
      </x:c>
      <x:c r="D578" s="3" t="str">
        <x:v>سالانه</x:v>
      </x:c>
      <x:c r="E578" s="39" t="n">
        <x:f>IF(NOT(ISNUMBER('ورودی ابزار'!E346)),"n.a.",'ورودی ابزار'!E346)</x:f>
        <x:v>81.69</x:v>
      </x:c>
      <x:c r="F578" s="39" t="n">
        <x:f>IF(NOT(ISNUMBER('ورودی ابزار'!E895)),"n.a.",'ورودی ابزار'!E895)</x:f>
        <x:v>92.59</x:v>
      </x:c>
      <x:c r="G578" s="39" t="str">
        <x:f>IF(OR(I578&lt;&gt;"قابل مقایسه",COUNT(E578:F578)&lt;2),"n.a.",E578-F578)</x:f>
        <x:v>n.a.</x:v>
      </x:c>
      <x:c r="H578" s="39" t="n">
        <x:f>IF(COUNT(E578:F578)&lt;2,"n.a.",E578-F578)</x:f>
        <x:v>-10.900000000000006</x:v>
      </x:c>
      <x:c r="I578" s="3" t="str">
        <x:v>شکست تعریف</x:v>
      </x:c>
      <x:c r="J578" s="3" t="str">
        <x:v>واحد درصد</x:v>
      </x:c>
      <x:c r="K578" s="3"/>
      <x:c r="L578" s="3"/>
      <x:c r="M578" s="3"/>
    </x:row>
    <x:row r="579" ht="42" customHeight="1">
      <x:c r="A579" s="2" t="str">
        <x:v>پرداخت الکترونیک پاسارگاد</x:v>
      </x:c>
      <x:c r="B579" s="17" t="str">
        <x:v>تراکنش‌دار به فعال سیستمی</x:v>
      </x:c>
      <x:c r="C579" s="3" t="str">
        <x:v>کارت‌خوان</x:v>
      </x:c>
      <x:c r="D579" s="3" t="str">
        <x:v>ماهانه</x:v>
      </x:c>
      <x:c r="E579" s="39" t="n">
        <x:f>IF(NOT(ISNUMBER('ورودی ابزار'!E347)),"n.a.",'ورودی ابزار'!E347)</x:f>
        <x:v>83.93</x:v>
      </x:c>
      <x:c r="F579" s="39" t="n">
        <x:f>IF(NOT(ISNUMBER('ورودی ابزار'!E629)),"n.a.",'ورودی ابزار'!E629)</x:f>
        <x:v>84.06</x:v>
      </x:c>
      <x:c r="G579" s="39" t="n">
        <x:f>IF(OR(I579&lt;&gt;"قابل مقایسه",COUNT(E579:F579)&lt;2),"n.a.",E579-F579)</x:f>
        <x:v>-0.12999999999999545</x:v>
      </x:c>
      <x:c r="H579" s="39" t="n">
        <x:f>IF(COUNT(E579:F579)&lt;2,"n.a.",E579-F579)</x:f>
        <x:v>-0.12999999999999545</x:v>
      </x:c>
      <x:c r="I579" s="3" t="str">
        <x:v>قابل مقایسه</x:v>
      </x:c>
      <x:c r="J579" s="3" t="str">
        <x:v>واحد درصد</x:v>
      </x:c>
      <x:c r="K579" s="3"/>
      <x:c r="L579" s="3"/>
      <x:c r="M579" s="3"/>
    </x:row>
    <x:row r="580" ht="42" customHeight="1">
      <x:c r="A580" s="2" t="str">
        <x:v>پرداخت الکترونیک پاسارگاد</x:v>
      </x:c>
      <x:c r="B580" s="17" t="str">
        <x:v>تراکنش‌دار به فعال سیستمی</x:v>
      </x:c>
      <x:c r="C580" s="3" t="str">
        <x:v>کارت‌خوان</x:v>
      </x:c>
      <x:c r="D580" s="3" t="str">
        <x:v>سالانه</x:v>
      </x:c>
      <x:c r="E580" s="39" t="n">
        <x:f>IF(NOT(ISNUMBER('ورودی ابزار'!E347)),"n.a.",'ورودی ابزار'!E347)</x:f>
        <x:v>83.93</x:v>
      </x:c>
      <x:c r="F580" s="39" t="n">
        <x:f>IF(NOT(ISNUMBER('ورودی ابزار'!E916)),"n.a.",'ورودی ابزار'!E916)</x:f>
        <x:v>75.88</x:v>
      </x:c>
      <x:c r="G580" s="39" t="str">
        <x:f>IF(OR(I580&lt;&gt;"قابل مقایسه",COUNT(E580:F580)&lt;2),"n.a.",E580-F580)</x:f>
        <x:v>n.a.</x:v>
      </x:c>
      <x:c r="H580" s="39" t="n">
        <x:f>IF(COUNT(E580:F580)&lt;2,"n.a.",E580-F580)</x:f>
        <x:v>8.050000000000011</x:v>
      </x:c>
      <x:c r="I580" s="3" t="str">
        <x:v>شکست تعریف</x:v>
      </x:c>
      <x:c r="J580" s="3" t="str">
        <x:v>واحد درصد</x:v>
      </x:c>
      <x:c r="K580" s="3"/>
      <x:c r="L580" s="3"/>
      <x:c r="M580" s="3"/>
    </x:row>
    <x:row r="581" ht="42" customHeight="1">
      <x:c r="A581" s="2" t="str">
        <x:v>پرداخت الکترونیک پاسارگاد</x:v>
      </x:c>
      <x:c r="B581" s="17" t="str">
        <x:v>تراکنش‌دار به فعال سیستمی</x:v>
      </x:c>
      <x:c r="C581" s="3" t="str">
        <x:v>اینترنتی</x:v>
      </x:c>
      <x:c r="D581" s="3" t="str">
        <x:v>ماهانه</x:v>
      </x:c>
      <x:c r="E581" s="39" t="n">
        <x:f>IF(NOT(ISNUMBER('ورودی ابزار'!E348)),"n.a.",'ورودی ابزار'!E348)</x:f>
        <x:v>8.4</x:v>
      </x:c>
      <x:c r="F581" s="39" t="n">
        <x:f>IF(NOT(ISNUMBER('ورودی ابزار'!E630)),"n.a.",'ورودی ابزار'!E630)</x:f>
        <x:v>8.52</x:v>
      </x:c>
      <x:c r="G581" s="39" t="n">
        <x:f>IF(OR(I581&lt;&gt;"قابل مقایسه",COUNT(E581:F581)&lt;2),"n.a.",E581-F581)</x:f>
        <x:v>-0.11999999999999922</x:v>
      </x:c>
      <x:c r="H581" s="39" t="n">
        <x:f>IF(COUNT(E581:F581)&lt;2,"n.a.",E581-F581)</x:f>
        <x:v>-0.11999999999999922</x:v>
      </x:c>
      <x:c r="I581" s="3" t="str">
        <x:v>قابل مقایسه</x:v>
      </x:c>
      <x:c r="J581" s="3" t="str">
        <x:v>واحد درصد</x:v>
      </x:c>
      <x:c r="K581" s="3"/>
      <x:c r="L581" s="3"/>
      <x:c r="M581" s="3"/>
    </x:row>
    <x:row r="582" ht="42" customHeight="1">
      <x:c r="A582" s="2" t="str">
        <x:v>پرداخت الکترونیک پاسارگاد</x:v>
      </x:c>
      <x:c r="B582" s="17" t="str">
        <x:v>تراکنش‌دار به فعال سیستمی</x:v>
      </x:c>
      <x:c r="C582" s="3" t="str">
        <x:v>اینترنتی</x:v>
      </x:c>
      <x:c r="D582" s="3" t="str">
        <x:v>سالانه</x:v>
      </x:c>
      <x:c r="E582" s="39" t="n">
        <x:f>IF(NOT(ISNUMBER('ورودی ابزار'!E348)),"n.a.",'ورودی ابزار'!E348)</x:f>
        <x:v>8.4</x:v>
      </x:c>
      <x:c r="F582" s="39" t="n">
        <x:f>IF(NOT(ISNUMBER('ورودی ابزار'!E917)),"n.a.",'ورودی ابزار'!E917)</x:f>
        <x:v>35.4</x:v>
      </x:c>
      <x:c r="G582" s="39" t="str">
        <x:f>IF(OR(I582&lt;&gt;"قابل مقایسه",COUNT(E582:F582)&lt;2),"n.a.",E582-F582)</x:f>
        <x:v>n.a.</x:v>
      </x:c>
      <x:c r="H582" s="39" t="n">
        <x:f>IF(COUNT(E582:F582)&lt;2,"n.a.",E582-F582)</x:f>
        <x:v>-27</x:v>
      </x:c>
      <x:c r="I582" s="3" t="str">
        <x:v>شکست تعریف</x:v>
      </x:c>
      <x:c r="J582" s="3" t="str">
        <x:v>واحد درصد</x:v>
      </x:c>
      <x:c r="K582" s="3"/>
      <x:c r="L582" s="3"/>
      <x:c r="M582" s="3"/>
    </x:row>
    <x:row r="583" ht="42" customHeight="1">
      <x:c r="A583" s="2" t="str">
        <x:v>پرداخت الکترونیک پاسارگاد</x:v>
      </x:c>
      <x:c r="B583" s="17" t="str">
        <x:v>تراکنش‌دار به فعال سیستمی</x:v>
      </x:c>
      <x:c r="C583" s="3" t="str">
        <x:v>کد دستوری</x:v>
      </x:c>
      <x:c r="D583" s="3" t="str">
        <x:v>ماهانه</x:v>
      </x:c>
      <x:c r="E583" s="39" t="n">
        <x:f>IF(NOT(ISNUMBER('ورودی ابزار'!E349)),"n.a.",'ورودی ابزار'!E349)</x:f>
        <x:v>0</x:v>
      </x:c>
      <x:c r="F583" s="39" t="n">
        <x:f>IF(NOT(ISNUMBER('ورودی ابزار'!E631)),"n.a.",'ورودی ابزار'!E631)</x:f>
        <x:v>0</x:v>
      </x:c>
      <x:c r="G583" s="39" t="n">
        <x:f>IF(OR(I583&lt;&gt;"قابل مقایسه",COUNT(E583:F583)&lt;2),"n.a.",E583-F583)</x:f>
        <x:v>0</x:v>
      </x:c>
      <x:c r="H583" s="39" t="n">
        <x:f>IF(COUNT(E583:F583)&lt;2,"n.a.",E583-F583)</x:f>
        <x:v>0</x:v>
      </x:c>
      <x:c r="I583" s="3" t="str">
        <x:v>قابل مقایسه</x:v>
      </x:c>
      <x:c r="J583" s="3" t="str">
        <x:v>واحد درصد</x:v>
      </x:c>
      <x:c r="K583" s="3"/>
      <x:c r="L583" s="3"/>
      <x:c r="M583" s="3"/>
    </x:row>
    <x:row r="584" ht="42" customHeight="1">
      <x:c r="A584" s="2" t="str">
        <x:v>پرداخت الکترونیک پاسارگاد</x:v>
      </x:c>
      <x:c r="B584" s="17" t="str">
        <x:v>تراکنش‌دار به فعال سیستمی</x:v>
      </x:c>
      <x:c r="C584" s="3" t="str">
        <x:v>کد دستوری</x:v>
      </x:c>
      <x:c r="D584" s="3" t="str">
        <x:v>سالانه</x:v>
      </x:c>
      <x:c r="E584" s="39" t="n">
        <x:f>IF(NOT(ISNUMBER('ورودی ابزار'!E349)),"n.a.",'ورودی ابزار'!E349)</x:f>
        <x:v>0</x:v>
      </x:c>
      <x:c r="F584" s="39" t="n">
        <x:f>IF(NOT(ISNUMBER('ورودی ابزار'!E918)),"n.a.",'ورودی ابزار'!E918)</x:f>
        <x:v>0</x:v>
      </x:c>
      <x:c r="G584" s="39" t="str">
        <x:f>IF(OR(I584&lt;&gt;"قابل مقایسه",COUNT(E584:F584)&lt;2),"n.a.",E584-F584)</x:f>
        <x:v>n.a.</x:v>
      </x:c>
      <x:c r="H584" s="39" t="n">
        <x:f>IF(COUNT(E584:F584)&lt;2,"n.a.",E584-F584)</x:f>
        <x:v>0</x:v>
      </x:c>
      <x:c r="I584" s="3" t="str">
        <x:v>شکست تعریف</x:v>
      </x:c>
      <x:c r="J584" s="3" t="str">
        <x:v>واحد درصد</x:v>
      </x:c>
      <x:c r="K584" s="3"/>
      <x:c r="L584" s="3"/>
      <x:c r="M584" s="3"/>
    </x:row>
    <x:row r="585" ht="42" customHeight="1">
      <x:c r="A585" s="2" t="str">
        <x:v>پرداخت الکترونیک پاسارگاد</x:v>
      </x:c>
      <x:c r="B585" s="17" t="str">
        <x:v>تراکنش‌دار به فعال سیستمی</x:v>
      </x:c>
      <x:c r="C585" s="3" t="str">
        <x:v>موبایلی</x:v>
      </x:c>
      <x:c r="D585" s="3" t="str">
        <x:v>ماهانه</x:v>
      </x:c>
      <x:c r="E585" s="39" t="n">
        <x:f>IF(NOT(ISNUMBER('ورودی ابزار'!E350)),"n.a.",'ورودی ابزار'!E350)</x:f>
        <x:v>75</x:v>
      </x:c>
      <x:c r="F585" s="39" t="n">
        <x:f>IF(NOT(ISNUMBER('ورودی ابزار'!E632)),"n.a.",'ورودی ابزار'!E632)</x:f>
        <x:v>150</x:v>
      </x:c>
      <x:c r="G585" s="39" t="str">
        <x:f>IF(OR(I585&lt;&gt;"قابل مقایسه",COUNT(E585:F585)&lt;2),"n.a.",E585-F585)</x:f>
        <x:v>n.a.</x:v>
      </x:c>
      <x:c r="H585" s="39" t="n">
        <x:f>IF(COUNT(E585:F585)&lt;2,"n.a.",E585-F585)</x:f>
        <x:v>-75</x:v>
      </x:c>
      <x:c r="I585" s="3" t="str">
        <x:v>ناهنجاری منبع</x:v>
      </x:c>
      <x:c r="J585" s="3" t="str">
        <x:v>واحد درصد</x:v>
      </x:c>
      <x:c r="K585" s="3"/>
      <x:c r="L585" s="3"/>
      <x:c r="M585" s="3"/>
    </x:row>
    <x:row r="586" ht="42" customHeight="1">
      <x:c r="A586" s="2" t="str">
        <x:v>پرداخت الکترونیک پاسارگاد</x:v>
      </x:c>
      <x:c r="B586" s="17" t="str">
        <x:v>تراکنش‌دار به فعال سیستمی</x:v>
      </x:c>
      <x:c r="C586" s="3" t="str">
        <x:v>موبایلی</x:v>
      </x:c>
      <x:c r="D586" s="3" t="str">
        <x:v>سالانه</x:v>
      </x:c>
      <x:c r="E586" s="39" t="n">
        <x:f>IF(NOT(ISNUMBER('ورودی ابزار'!E350)),"n.a.",'ورودی ابزار'!E350)</x:f>
        <x:v>75</x:v>
      </x:c>
      <x:c r="F586" s="39" t="n">
        <x:f>IF(NOT(ISNUMBER('ورودی ابزار'!E919)),"n.a.",'ورودی ابزار'!E919)</x:f>
        <x:v>0</x:v>
      </x:c>
      <x:c r="G586" s="39" t="str">
        <x:f>IF(OR(I586&lt;&gt;"قابل مقایسه",COUNT(E586:F586)&lt;2),"n.a.",E586-F586)</x:f>
        <x:v>n.a.</x:v>
      </x:c>
      <x:c r="H586" s="39" t="n">
        <x:f>IF(COUNT(E586:F586)&lt;2,"n.a.",E586-F586)</x:f>
        <x:v>75</x:v>
      </x:c>
      <x:c r="I586" s="3" t="str">
        <x:v>شکست تعریف</x:v>
      </x:c>
      <x:c r="J586" s="3" t="str">
        <x:v>واحد درصد</x:v>
      </x:c>
      <x:c r="K586" s="3"/>
      <x:c r="L586" s="3"/>
      <x:c r="M586" s="3"/>
    </x:row>
    <x:row r="587" ht="42" customHeight="1">
      <x:c r="A587" s="2" t="str">
        <x:v>پرداخت الکترونیک پاسارگاد</x:v>
      </x:c>
      <x:c r="B587" s="17" t="str">
        <x:v>تراکنش‌دار به فعال سیستمی</x:v>
      </x:c>
      <x:c r="C587" s="3" t="str">
        <x:v>همه</x:v>
      </x:c>
      <x:c r="D587" s="3" t="str">
        <x:v>ماهانه</x:v>
      </x:c>
      <x:c r="E587" s="39" t="n">
        <x:f>IF(NOT(ISNUMBER('ورودی ابزار'!E351)),"n.a.",'ورودی ابزار'!E351)</x:f>
        <x:v>81.46</x:v>
      </x:c>
      <x:c r="F587" s="39" t="n">
        <x:f>IF(NOT(ISNUMBER('ورودی ابزار'!E633)),"n.a.",'ورودی ابزار'!E633)</x:f>
        <x:v>81.66</x:v>
      </x:c>
      <x:c r="G587" s="39" t="n">
        <x:f>IF(OR(I587&lt;&gt;"قابل مقایسه",COUNT(E587:F587)&lt;2),"n.a.",E587-F587)</x:f>
        <x:v>-0.20000000000000284</x:v>
      </x:c>
      <x:c r="H587" s="39" t="n">
        <x:f>IF(COUNT(E587:F587)&lt;2,"n.a.",E587-F587)</x:f>
        <x:v>-0.20000000000000284</x:v>
      </x:c>
      <x:c r="I587" s="3" t="str">
        <x:v>قابل مقایسه</x:v>
      </x:c>
      <x:c r="J587" s="3" t="str">
        <x:v>واحد درصد</x:v>
      </x:c>
      <x:c r="K587" s="3"/>
      <x:c r="L587" s="3"/>
      <x:c r="M587" s="3"/>
    </x:row>
    <x:row r="588" ht="42" customHeight="1">
      <x:c r="A588" s="2" t="str">
        <x:v>پرداخت الکترونیک پاسارگاد</x:v>
      </x:c>
      <x:c r="B588" s="17" t="str">
        <x:v>تراکنش‌دار به فعال سیستمی</x:v>
      </x:c>
      <x:c r="C588" s="3" t="str">
        <x:v>همه</x:v>
      </x:c>
      <x:c r="D588" s="3" t="str">
        <x:v>سالانه</x:v>
      </x:c>
      <x:c r="E588" s="39" t="n">
        <x:f>IF(NOT(ISNUMBER('ورودی ابزار'!E351)),"n.a.",'ورودی ابزار'!E351)</x:f>
        <x:v>81.46</x:v>
      </x:c>
      <x:c r="F588" s="39" t="n">
        <x:f>IF(NOT(ISNUMBER('ورودی ابزار'!E920)),"n.a.",'ورودی ابزار'!E920)</x:f>
        <x:v>74.75</x:v>
      </x:c>
      <x:c r="G588" s="39" t="str">
        <x:f>IF(OR(I588&lt;&gt;"قابل مقایسه",COUNT(E588:F588)&lt;2),"n.a.",E588-F588)</x:f>
        <x:v>n.a.</x:v>
      </x:c>
      <x:c r="H588" s="39" t="n">
        <x:f>IF(COUNT(E588:F588)&lt;2,"n.a.",E588-F588)</x:f>
        <x:v>6.709999999999994</x:v>
      </x:c>
      <x:c r="I588" s="3" t="str">
        <x:v>شکست تعریف</x:v>
      </x:c>
      <x:c r="J588" s="3" t="str">
        <x:v>واحد درصد</x:v>
      </x:c>
      <x:c r="K588" s="3"/>
      <x:c r="L588" s="3"/>
      <x:c r="M588" s="3"/>
    </x:row>
    <x:row r="589" ht="42" customHeight="1">
      <x:c r="A589" s="2" t="str">
        <x:v>امیدپی</x:v>
      </x:c>
      <x:c r="B589" s="17" t="str">
        <x:v>تراکنش‌دار به فعال سیستمی</x:v>
      </x:c>
      <x:c r="C589" s="3" t="str">
        <x:v>کارت‌خوان</x:v>
      </x:c>
      <x:c r="D589" s="3" t="str">
        <x:v>ماهانه</x:v>
      </x:c>
      <x:c r="E589" s="39" t="n">
        <x:f>IF(NOT(ISNUMBER('ورودی ابزار'!E352)),"n.a.",'ورودی ابزار'!E352)</x:f>
        <x:v>80.61</x:v>
      </x:c>
      <x:c r="F589" s="39" t="n">
        <x:f>IF(NOT(ISNUMBER('ورودی ابزار'!E634)),"n.a.",'ورودی ابزار'!E634)</x:f>
        <x:v>79.17</x:v>
      </x:c>
      <x:c r="G589" s="39" t="n">
        <x:f>IF(OR(I589&lt;&gt;"قابل مقایسه",COUNT(E589:F589)&lt;2),"n.a.",E589-F589)</x:f>
        <x:v>1.4399999999999977</x:v>
      </x:c>
      <x:c r="H589" s="39" t="n">
        <x:f>IF(COUNT(E589:F589)&lt;2,"n.a.",E589-F589)</x:f>
        <x:v>1.4399999999999977</x:v>
      </x:c>
      <x:c r="I589" s="3" t="str">
        <x:v>قابل مقایسه</x:v>
      </x:c>
      <x:c r="J589" s="3" t="str">
        <x:v>واحد درصد</x:v>
      </x:c>
      <x:c r="K589" s="3"/>
      <x:c r="L589" s="3"/>
      <x:c r="M589" s="3"/>
    </x:row>
    <x:row r="590" ht="42" customHeight="1">
      <x:c r="A590" s="2" t="str">
        <x:v>امیدپی</x:v>
      </x:c>
      <x:c r="B590" s="17" t="str">
        <x:v>تراکنش‌دار به فعال سیستمی</x:v>
      </x:c>
      <x:c r="C590" s="3" t="str">
        <x:v>کارت‌خوان</x:v>
      </x:c>
      <x:c r="D590" s="3" t="str">
        <x:v>سالانه</x:v>
      </x:c>
      <x:c r="E590" s="39" t="n">
        <x:f>IF(NOT(ISNUMBER('ورودی ابزار'!E352)),"n.a.",'ورودی ابزار'!E352)</x:f>
        <x:v>80.61</x:v>
      </x:c>
      <x:c r="F590" s="39" t="n">
        <x:f>IF(NOT(ISNUMBER('ورودی ابزار'!E936)),"n.a.",'ورودی ابزار'!E936)</x:f>
        <x:v>67.36</x:v>
      </x:c>
      <x:c r="G590" s="39" t="str">
        <x:f>IF(OR(I590&lt;&gt;"قابل مقایسه",COUNT(E590:F590)&lt;2),"n.a.",E590-F590)</x:f>
        <x:v>n.a.</x:v>
      </x:c>
      <x:c r="H590" s="39" t="n">
        <x:f>IF(COUNT(E590:F590)&lt;2,"n.a.",E590-F590)</x:f>
        <x:v>13.25</x:v>
      </x:c>
      <x:c r="I590" s="3" t="str">
        <x:v>شکست تعریف</x:v>
      </x:c>
      <x:c r="J590" s="3" t="str">
        <x:v>واحد درصد</x:v>
      </x:c>
      <x:c r="K590" s="3"/>
      <x:c r="L590" s="3"/>
      <x:c r="M590" s="3"/>
    </x:row>
    <x:row r="591" ht="42" customHeight="1">
      <x:c r="A591" s="2" t="str">
        <x:v>امیدپی</x:v>
      </x:c>
      <x:c r="B591" s="17" t="str">
        <x:v>تراکنش‌دار به فعال سیستمی</x:v>
      </x:c>
      <x:c r="C591" s="3" t="str">
        <x:v>اینترنتی</x:v>
      </x:c>
      <x:c r="D591" s="3" t="str">
        <x:v>ماهانه</x:v>
      </x:c>
      <x:c r="E591" s="39" t="n">
        <x:f>IF(NOT(ISNUMBER('ورودی ابزار'!E353)),"n.a.",'ورودی ابزار'!E353)</x:f>
        <x:v>12.47</x:v>
      </x:c>
      <x:c r="F591" s="39" t="n">
        <x:f>IF(NOT(ISNUMBER('ورودی ابزار'!E635)),"n.a.",'ورودی ابزار'!E635)</x:f>
        <x:v>10.38</x:v>
      </x:c>
      <x:c r="G591" s="39" t="n">
        <x:f>IF(OR(I591&lt;&gt;"قابل مقایسه",COUNT(E591:F591)&lt;2),"n.a.",E591-F591)</x:f>
        <x:v>2.09</x:v>
      </x:c>
      <x:c r="H591" s="39" t="n">
        <x:f>IF(COUNT(E591:F591)&lt;2,"n.a.",E591-F591)</x:f>
        <x:v>2.09</x:v>
      </x:c>
      <x:c r="I591" s="3" t="str">
        <x:v>قابل مقایسه</x:v>
      </x:c>
      <x:c r="J591" s="3" t="str">
        <x:v>واحد درصد</x:v>
      </x:c>
      <x:c r="K591" s="3"/>
      <x:c r="L591" s="3"/>
      <x:c r="M591" s="3"/>
    </x:row>
    <x:row r="592" ht="42" customHeight="1">
      <x:c r="A592" s="2" t="str">
        <x:v>امیدپی</x:v>
      </x:c>
      <x:c r="B592" s="17" t="str">
        <x:v>تراکنش‌دار به فعال سیستمی</x:v>
      </x:c>
      <x:c r="C592" s="3" t="str">
        <x:v>اینترنتی</x:v>
      </x:c>
      <x:c r="D592" s="3" t="str">
        <x:v>سالانه</x:v>
      </x:c>
      <x:c r="E592" s="39" t="n">
        <x:f>IF(NOT(ISNUMBER('ورودی ابزار'!E353)),"n.a.",'ورودی ابزار'!E353)</x:f>
        <x:v>12.47</x:v>
      </x:c>
      <x:c r="F592" s="39" t="n">
        <x:f>IF(NOT(ISNUMBER('ورودی ابزار'!E937)),"n.a.",'ورودی ابزار'!E937)</x:f>
        <x:v>11.76</x:v>
      </x:c>
      <x:c r="G592" s="39" t="str">
        <x:f>IF(OR(I592&lt;&gt;"قابل مقایسه",COUNT(E592:F592)&lt;2),"n.a.",E592-F592)</x:f>
        <x:v>n.a.</x:v>
      </x:c>
      <x:c r="H592" s="39" t="n">
        <x:f>IF(COUNT(E592:F592)&lt;2,"n.a.",E592-F592)</x:f>
        <x:v>0.7100000000000009</x:v>
      </x:c>
      <x:c r="I592" s="3" t="str">
        <x:v>شکست تعریف</x:v>
      </x:c>
      <x:c r="J592" s="3" t="str">
        <x:v>واحد درصد</x:v>
      </x:c>
      <x:c r="K592" s="3"/>
      <x:c r="L592" s="3"/>
      <x:c r="M592" s="3"/>
    </x:row>
    <x:row r="593" ht="42" customHeight="1">
      <x:c r="A593" s="2" t="str">
        <x:v>امیدپی</x:v>
      </x:c>
      <x:c r="B593" s="17" t="str">
        <x:v>تراکنش‌دار به فعال سیستمی</x:v>
      </x:c>
      <x:c r="C593" s="3" t="str">
        <x:v>کد دستوری</x:v>
      </x:c>
      <x:c r="D593" s="3" t="str">
        <x:v>ماهانه</x:v>
      </x:c>
      <x:c r="E593" s="39" t="n">
        <x:f>IF(NOT(ISNUMBER('ورودی ابزار'!E354)),"n.a.",'ورودی ابزار'!E354)</x:f>
        <x:v>0</x:v>
      </x:c>
      <x:c r="F593" s="39" t="n">
        <x:f>IF(NOT(ISNUMBER('ورودی ابزار'!E636)),"n.a.",'ورودی ابزار'!E636)</x:f>
        <x:v>0</x:v>
      </x:c>
      <x:c r="G593" s="39" t="n">
        <x:f>IF(OR(I593&lt;&gt;"قابل مقایسه",COUNT(E593:F593)&lt;2),"n.a.",E593-F593)</x:f>
        <x:v>0</x:v>
      </x:c>
      <x:c r="H593" s="39" t="n">
        <x:f>IF(COUNT(E593:F593)&lt;2,"n.a.",E593-F593)</x:f>
        <x:v>0</x:v>
      </x:c>
      <x:c r="I593" s="3" t="str">
        <x:v>قابل مقایسه</x:v>
      </x:c>
      <x:c r="J593" s="3" t="str">
        <x:v>واحد درصد</x:v>
      </x:c>
      <x:c r="K593" s="3"/>
      <x:c r="L593" s="3"/>
      <x:c r="M593" s="3"/>
    </x:row>
    <x:row r="594" ht="42" customHeight="1">
      <x:c r="A594" s="2" t="str">
        <x:v>امیدپی</x:v>
      </x:c>
      <x:c r="B594" s="17" t="str">
        <x:v>تراکنش‌دار به فعال سیستمی</x:v>
      </x:c>
      <x:c r="C594" s="3" t="str">
        <x:v>کد دستوری</x:v>
      </x:c>
      <x:c r="D594" s="3" t="str">
        <x:v>سالانه</x:v>
      </x:c>
      <x:c r="E594" s="39" t="n">
        <x:f>IF(NOT(ISNUMBER('ورودی ابزار'!E354)),"n.a.",'ورودی ابزار'!E354)</x:f>
        <x:v>0</x:v>
      </x:c>
      <x:c r="F594" s="39" t="n">
        <x:f>IF(NOT(ISNUMBER('ورودی ابزار'!E938)),"n.a.",'ورودی ابزار'!E938)</x:f>
        <x:v>22.22</x:v>
      </x:c>
      <x:c r="G594" s="39" t="str">
        <x:f>IF(OR(I594&lt;&gt;"قابل مقایسه",COUNT(E594:F594)&lt;2),"n.a.",E594-F594)</x:f>
        <x:v>n.a.</x:v>
      </x:c>
      <x:c r="H594" s="39" t="n">
        <x:f>IF(COUNT(E594:F594)&lt;2,"n.a.",E594-F594)</x:f>
        <x:v>-22.22</x:v>
      </x:c>
      <x:c r="I594" s="3" t="str">
        <x:v>شکست تعریف</x:v>
      </x:c>
      <x:c r="J594" s="3" t="str">
        <x:v>واحد درصد</x:v>
      </x:c>
      <x:c r="K594" s="3"/>
      <x:c r="L594" s="3"/>
      <x:c r="M594" s="3"/>
    </x:row>
    <x:row r="595" ht="42" customHeight="1">
      <x:c r="A595" s="2" t="str">
        <x:v>امیدپی</x:v>
      </x:c>
      <x:c r="B595" s="17" t="str">
        <x:v>تراکنش‌دار به فعال سیستمی</x:v>
      </x:c>
      <x:c r="C595" s="3" t="str">
        <x:v>موبایلی</x:v>
      </x:c>
      <x:c r="D595" s="3" t="str">
        <x:v>ماهانه</x:v>
      </x:c>
      <x:c r="E595" s="39" t="n">
        <x:f>IF(NOT(ISNUMBER('ورودی ابزار'!E355)),"n.a.",'ورودی ابزار'!E355)</x:f>
        <x:v>5</x:v>
      </x:c>
      <x:c r="F595" s="39" t="n">
        <x:f>IF(NOT(ISNUMBER('ورودی ابزار'!E637)),"n.a.",'ورودی ابزار'!E637)</x:f>
        <x:v>0</x:v>
      </x:c>
      <x:c r="G595" s="39" t="n">
        <x:f>IF(OR(I595&lt;&gt;"قابل مقایسه",COUNT(E595:F595)&lt;2),"n.a.",E595-F595)</x:f>
        <x:v>5</x:v>
      </x:c>
      <x:c r="H595" s="39" t="n">
        <x:f>IF(COUNT(E595:F595)&lt;2,"n.a.",E595-F595)</x:f>
        <x:v>5</x:v>
      </x:c>
      <x:c r="I595" s="3" t="str">
        <x:v>قابل مقایسه</x:v>
      </x:c>
      <x:c r="J595" s="3" t="str">
        <x:v>واحد درصد</x:v>
      </x:c>
      <x:c r="K595" s="3"/>
      <x:c r="L595" s="3"/>
      <x:c r="M595" s="3"/>
    </x:row>
    <x:row r="596" ht="42" customHeight="1">
      <x:c r="A596" s="2" t="str">
        <x:v>امیدپی</x:v>
      </x:c>
      <x:c r="B596" s="17" t="str">
        <x:v>تراکنش‌دار به فعال سیستمی</x:v>
      </x:c>
      <x:c r="C596" s="3" t="str">
        <x:v>موبایلی</x:v>
      </x:c>
      <x:c r="D596" s="3" t="str">
        <x:v>سالانه</x:v>
      </x:c>
      <x:c r="E596" s="39" t="n">
        <x:f>IF(NOT(ISNUMBER('ورودی ابزار'!E355)),"n.a.",'ورودی ابزار'!E355)</x:f>
        <x:v>5</x:v>
      </x:c>
      <x:c r="F596" s="39" t="n">
        <x:f>IF(NOT(ISNUMBER('ورودی ابزار'!E939)),"n.a.",'ورودی ابزار'!E939)</x:f>
        <x:v>0</x:v>
      </x:c>
      <x:c r="G596" s="39" t="str">
        <x:f>IF(OR(I596&lt;&gt;"قابل مقایسه",COUNT(E596:F596)&lt;2),"n.a.",E596-F596)</x:f>
        <x:v>n.a.</x:v>
      </x:c>
      <x:c r="H596" s="39" t="n">
        <x:f>IF(COUNT(E596:F596)&lt;2,"n.a.",E596-F596)</x:f>
        <x:v>5</x:v>
      </x:c>
      <x:c r="I596" s="3" t="str">
        <x:v>شکست تعریف</x:v>
      </x:c>
      <x:c r="J596" s="3" t="str">
        <x:v>واحد درصد</x:v>
      </x:c>
      <x:c r="K596" s="3"/>
      <x:c r="L596" s="3"/>
      <x:c r="M596" s="3"/>
    </x:row>
    <x:row r="597" ht="42" customHeight="1">
      <x:c r="A597" s="2" t="str">
        <x:v>امیدپی</x:v>
      </x:c>
      <x:c r="B597" s="17" t="str">
        <x:v>تراکنش‌دار به فعال سیستمی</x:v>
      </x:c>
      <x:c r="C597" s="3" t="str">
        <x:v>همه</x:v>
      </x:c>
      <x:c r="D597" s="3" t="str">
        <x:v>ماهانه</x:v>
      </x:c>
      <x:c r="E597" s="39" t="n">
        <x:f>IF(NOT(ISNUMBER('ورودی ابزار'!E356)),"n.a.",'ورودی ابزار'!E356)</x:f>
        <x:v>80.13</x:v>
      </x:c>
      <x:c r="F597" s="39" t="n">
        <x:f>IF(NOT(ISNUMBER('ورودی ابزار'!E638)),"n.a.",'ورودی ابزار'!E638)</x:f>
        <x:v>78.7</x:v>
      </x:c>
      <x:c r="G597" s="39" t="n">
        <x:f>IF(OR(I597&lt;&gt;"قابل مقایسه",COUNT(E597:F597)&lt;2),"n.a.",E597-F597)</x:f>
        <x:v>1.4299999999999926</x:v>
      </x:c>
      <x:c r="H597" s="39" t="n">
        <x:f>IF(COUNT(E597:F597)&lt;2,"n.a.",E597-F597)</x:f>
        <x:v>1.4299999999999926</x:v>
      </x:c>
      <x:c r="I597" s="3" t="str">
        <x:v>قابل مقایسه</x:v>
      </x:c>
      <x:c r="J597" s="3" t="str">
        <x:v>واحد درصد</x:v>
      </x:c>
      <x:c r="K597" s="3"/>
      <x:c r="L597" s="3"/>
      <x:c r="M597" s="3"/>
    </x:row>
    <x:row r="598" ht="42" customHeight="1">
      <x:c r="A598" s="2" t="str">
        <x:v>امیدپی</x:v>
      </x:c>
      <x:c r="B598" s="17" t="str">
        <x:v>تراکنش‌دار به فعال سیستمی</x:v>
      </x:c>
      <x:c r="C598" s="3" t="str">
        <x:v>همه</x:v>
      </x:c>
      <x:c r="D598" s="3" t="str">
        <x:v>سالانه</x:v>
      </x:c>
      <x:c r="E598" s="39" t="n">
        <x:f>IF(NOT(ISNUMBER('ورودی ابزار'!E356)),"n.a.",'ورودی ابزار'!E356)</x:f>
        <x:v>80.13</x:v>
      </x:c>
      <x:c r="F598" s="39" t="n">
        <x:f>IF(NOT(ISNUMBER('ورودی ابزار'!E940)),"n.a.",'ورودی ابزار'!E940)</x:f>
        <x:v>66.94</x:v>
      </x:c>
      <x:c r="G598" s="39" t="str">
        <x:f>IF(OR(I598&lt;&gt;"قابل مقایسه",COUNT(E598:F598)&lt;2),"n.a.",E598-F598)</x:f>
        <x:v>n.a.</x:v>
      </x:c>
      <x:c r="H598" s="39" t="n">
        <x:f>IF(COUNT(E598:F598)&lt;2,"n.a.",E598-F598)</x:f>
        <x:v>13.189999999999998</x:v>
      </x:c>
      <x:c r="I598" s="3" t="str">
        <x:v>شکست تعریف</x:v>
      </x:c>
      <x:c r="J598" s="3" t="str">
        <x:v>واحد درصد</x:v>
      </x:c>
      <x:c r="K598" s="3"/>
      <x:c r="L598" s="3"/>
      <x:c r="M598" s="3"/>
    </x:row>
    <x:row r="599" ht="42" customHeight="1">
      <x:c r="A599" s="2" t="str">
        <x:v>کارت اعتباری ایران کیش</x:v>
      </x:c>
      <x:c r="B599" s="17" t="str">
        <x:v>تراکنش‌دار به فعال سیستمی</x:v>
      </x:c>
      <x:c r="C599" s="3" t="str">
        <x:v>کارت‌خوان</x:v>
      </x:c>
      <x:c r="D599" s="3" t="str">
        <x:v>ماهانه</x:v>
      </x:c>
      <x:c r="E599" s="39" t="n">
        <x:f>IF(NOT(ISNUMBER('ورودی ابزار'!E357)),"n.a.",'ورودی ابزار'!E357)</x:f>
        <x:v>81.87</x:v>
      </x:c>
      <x:c r="F599" s="39" t="n">
        <x:f>IF(NOT(ISNUMBER('ورودی ابزار'!E644)),"n.a.",'ورودی ابزار'!E644)</x:f>
        <x:v>81.11</x:v>
      </x:c>
      <x:c r="G599" s="39" t="n">
        <x:f>IF(OR(I599&lt;&gt;"قابل مقایسه",COUNT(E599:F599)&lt;2),"n.a.",E599-F599)</x:f>
        <x:v>0.7600000000000051</x:v>
      </x:c>
      <x:c r="H599" s="39" t="n">
        <x:f>IF(COUNT(E599:F599)&lt;2,"n.a.",E599-F599)</x:f>
        <x:v>0.7600000000000051</x:v>
      </x:c>
      <x:c r="I599" s="3" t="str">
        <x:v>قابل مقایسه</x:v>
      </x:c>
      <x:c r="J599" s="3" t="str">
        <x:v>واحد درصد</x:v>
      </x:c>
      <x:c r="K599" s="3"/>
      <x:c r="L599" s="3"/>
      <x:c r="M599" s="3"/>
    </x:row>
    <x:row r="600" ht="42" customHeight="1">
      <x:c r="A600" s="2" t="str">
        <x:v>کارت اعتباری ایران کیش</x:v>
      </x:c>
      <x:c r="B600" s="17" t="str">
        <x:v>تراکنش‌دار به فعال سیستمی</x:v>
      </x:c>
      <x:c r="C600" s="3" t="str">
        <x:v>کارت‌خوان</x:v>
      </x:c>
      <x:c r="D600" s="3" t="str">
        <x:v>سالانه</x:v>
      </x:c>
      <x:c r="E600" s="39" t="n">
        <x:f>IF(NOT(ISNUMBER('ورودی ابزار'!E357)),"n.a.",'ورودی ابزار'!E357)</x:f>
        <x:v>81.87</x:v>
      </x:c>
      <x:c r="F600" s="39" t="n">
        <x:f>IF(NOT(ISNUMBER('ورودی ابزار'!E921)),"n.a.",'ورودی ابزار'!E921)</x:f>
        <x:v>77.37</x:v>
      </x:c>
      <x:c r="G600" s="39" t="str">
        <x:f>IF(OR(I600&lt;&gt;"قابل مقایسه",COUNT(E600:F600)&lt;2),"n.a.",E600-F600)</x:f>
        <x:v>n.a.</x:v>
      </x:c>
      <x:c r="H600" s="39" t="n">
        <x:f>IF(COUNT(E600:F600)&lt;2,"n.a.",E600-F600)</x:f>
        <x:v>4.5</x:v>
      </x:c>
      <x:c r="I600" s="3" t="str">
        <x:v>شکست تعریف</x:v>
      </x:c>
      <x:c r="J600" s="3" t="str">
        <x:v>واحد درصد</x:v>
      </x:c>
      <x:c r="K600" s="3"/>
      <x:c r="L600" s="3"/>
      <x:c r="M600" s="3"/>
    </x:row>
    <x:row r="601" ht="42" customHeight="1">
      <x:c r="A601" s="2" t="str">
        <x:v>کارت اعتباری ایران کیش</x:v>
      </x:c>
      <x:c r="B601" s="17" t="str">
        <x:v>تراکنش‌دار به فعال سیستمی</x:v>
      </x:c>
      <x:c r="C601" s="3" t="str">
        <x:v>اینترنتی</x:v>
      </x:c>
      <x:c r="D601" s="3" t="str">
        <x:v>ماهانه</x:v>
      </x:c>
      <x:c r="E601" s="39" t="n">
        <x:f>IF(NOT(ISNUMBER('ورودی ابزار'!E358)),"n.a.",'ورودی ابزار'!E358)</x:f>
        <x:v>2.76</x:v>
      </x:c>
      <x:c r="F601" s="39" t="n">
        <x:f>IF(NOT(ISNUMBER('ورودی ابزار'!E645)),"n.a.",'ورودی ابزار'!E645)</x:f>
        <x:v>2.1</x:v>
      </x:c>
      <x:c r="G601" s="39" t="n">
        <x:f>IF(OR(I601&lt;&gt;"قابل مقایسه",COUNT(E601:F601)&lt;2),"n.a.",E601-F601)</x:f>
        <x:v>0.6599999999999997</x:v>
      </x:c>
      <x:c r="H601" s="39" t="n">
        <x:f>IF(COUNT(E601:F601)&lt;2,"n.a.",E601-F601)</x:f>
        <x:v>0.6599999999999997</x:v>
      </x:c>
      <x:c r="I601" s="3" t="str">
        <x:v>قابل مقایسه</x:v>
      </x:c>
      <x:c r="J601" s="3" t="str">
        <x:v>واحد درصد</x:v>
      </x:c>
      <x:c r="K601" s="3"/>
      <x:c r="L601" s="3"/>
      <x:c r="M601" s="3"/>
    </x:row>
    <x:row r="602" ht="42" customHeight="1">
      <x:c r="A602" s="2" t="str">
        <x:v>کارت اعتباری ایران کیش</x:v>
      </x:c>
      <x:c r="B602" s="17" t="str">
        <x:v>تراکنش‌دار به فعال سیستمی</x:v>
      </x:c>
      <x:c r="C602" s="3" t="str">
        <x:v>اینترنتی</x:v>
      </x:c>
      <x:c r="D602" s="3" t="str">
        <x:v>سالانه</x:v>
      </x:c>
      <x:c r="E602" s="39" t="n">
        <x:f>IF(NOT(ISNUMBER('ورودی ابزار'!E358)),"n.a.",'ورودی ابزار'!E358)</x:f>
        <x:v>2.76</x:v>
      </x:c>
      <x:c r="F602" s="39" t="n">
        <x:f>IF(NOT(ISNUMBER('ورودی ابزار'!E922)),"n.a.",'ورودی ابزار'!E922)</x:f>
        <x:v>22.57</x:v>
      </x:c>
      <x:c r="G602" s="39" t="str">
        <x:f>IF(OR(I602&lt;&gt;"قابل مقایسه",COUNT(E602:F602)&lt;2),"n.a.",E602-F602)</x:f>
        <x:v>n.a.</x:v>
      </x:c>
      <x:c r="H602" s="39" t="n">
        <x:f>IF(COUNT(E602:F602)&lt;2,"n.a.",E602-F602)</x:f>
        <x:v>-19.810000000000002</x:v>
      </x:c>
      <x:c r="I602" s="3" t="str">
        <x:v>شکست تعریف</x:v>
      </x:c>
      <x:c r="J602" s="3" t="str">
        <x:v>واحد درصد</x:v>
      </x:c>
      <x:c r="K602" s="3"/>
      <x:c r="L602" s="3"/>
      <x:c r="M602" s="3"/>
    </x:row>
    <x:row r="603" ht="42" customHeight="1">
      <x:c r="A603" s="2" t="str">
        <x:v>کارت اعتباری ایران کیش</x:v>
      </x:c>
      <x:c r="B603" s="17" t="str">
        <x:v>تراکنش‌دار به فعال سیستمی</x:v>
      </x:c>
      <x:c r="C603" s="3" t="str">
        <x:v>کد دستوری</x:v>
      </x:c>
      <x:c r="D603" s="3" t="str">
        <x:v>ماهانه</x:v>
      </x:c>
      <x:c r="E603" s="39" t="n">
        <x:f>IF(NOT(ISNUMBER('ورودی ابزار'!E359)),"n.a.",'ورودی ابزار'!E359)</x:f>
        <x:v>0</x:v>
      </x:c>
      <x:c r="F603" s="39" t="n">
        <x:f>IF(NOT(ISNUMBER('ورودی ابزار'!E646)),"n.a.",'ورودی ابزار'!E646)</x:f>
        <x:v>0</x:v>
      </x:c>
      <x:c r="G603" s="39" t="n">
        <x:f>IF(OR(I603&lt;&gt;"قابل مقایسه",COUNT(E603:F603)&lt;2),"n.a.",E603-F603)</x:f>
        <x:v>0</x:v>
      </x:c>
      <x:c r="H603" s="39" t="n">
        <x:f>IF(COUNT(E603:F603)&lt;2,"n.a.",E603-F603)</x:f>
        <x:v>0</x:v>
      </x:c>
      <x:c r="I603" s="3" t="str">
        <x:v>قابل مقایسه</x:v>
      </x:c>
      <x:c r="J603" s="3" t="str">
        <x:v>واحد درصد</x:v>
      </x:c>
      <x:c r="K603" s="3"/>
      <x:c r="L603" s="3"/>
      <x:c r="M603" s="3"/>
    </x:row>
    <x:row r="604" ht="42" customHeight="1">
      <x:c r="A604" s="2" t="str">
        <x:v>کارت اعتباری ایران کیش</x:v>
      </x:c>
      <x:c r="B604" s="17" t="str">
        <x:v>تراکنش‌دار به فعال سیستمی</x:v>
      </x:c>
      <x:c r="C604" s="3" t="str">
        <x:v>کد دستوری</x:v>
      </x:c>
      <x:c r="D604" s="3" t="str">
        <x:v>سالانه</x:v>
      </x:c>
      <x:c r="E604" s="39" t="n">
        <x:f>IF(NOT(ISNUMBER('ورودی ابزار'!E359)),"n.a.",'ورودی ابزار'!E359)</x:f>
        <x:v>0</x:v>
      </x:c>
      <x:c r="F604" s="39" t="n">
        <x:f>IF(NOT(ISNUMBER('ورودی ابزار'!E923)),"n.a.",'ورودی ابزار'!E923)</x:f>
        <x:v>1.1</x:v>
      </x:c>
      <x:c r="G604" s="39" t="str">
        <x:f>IF(OR(I604&lt;&gt;"قابل مقایسه",COUNT(E604:F604)&lt;2),"n.a.",E604-F604)</x:f>
        <x:v>n.a.</x:v>
      </x:c>
      <x:c r="H604" s="39" t="n">
        <x:f>IF(COUNT(E604:F604)&lt;2,"n.a.",E604-F604)</x:f>
        <x:v>-1.1</x:v>
      </x:c>
      <x:c r="I604" s="3" t="str">
        <x:v>شکست تعریف</x:v>
      </x:c>
      <x:c r="J604" s="3" t="str">
        <x:v>واحد درصد</x:v>
      </x:c>
      <x:c r="K604" s="3"/>
      <x:c r="L604" s="3"/>
      <x:c r="M604" s="3"/>
    </x:row>
    <x:row r="605" ht="42" customHeight="1">
      <x:c r="A605" s="2" t="str">
        <x:v>کارت اعتباری ایران کیش</x:v>
      </x:c>
      <x:c r="B605" s="17" t="str">
        <x:v>تراکنش‌دار به فعال سیستمی</x:v>
      </x:c>
      <x:c r="C605" s="3" t="str">
        <x:v>موبایلی</x:v>
      </x:c>
      <x:c r="D605" s="3" t="str">
        <x:v>ماهانه</x:v>
      </x:c>
      <x:c r="E605" s="39" t="n">
        <x:f>IF(NOT(ISNUMBER('ورودی ابزار'!E360)),"n.a.",'ورودی ابزار'!E360)</x:f>
        <x:v>0</x:v>
      </x:c>
      <x:c r="F605" s="39" t="n">
        <x:f>IF(NOT(ISNUMBER('ورودی ابزار'!E647)),"n.a.",'ورودی ابزار'!E647)</x:f>
        <x:v>0</x:v>
      </x:c>
      <x:c r="G605" s="39" t="n">
        <x:f>IF(OR(I605&lt;&gt;"قابل مقایسه",COUNT(E605:F605)&lt;2),"n.a.",E605-F605)</x:f>
        <x:v>0</x:v>
      </x:c>
      <x:c r="H605" s="39" t="n">
        <x:f>IF(COUNT(E605:F605)&lt;2,"n.a.",E605-F605)</x:f>
        <x:v>0</x:v>
      </x:c>
      <x:c r="I605" s="3" t="str">
        <x:v>قابل مقایسه</x:v>
      </x:c>
      <x:c r="J605" s="3" t="str">
        <x:v>واحد درصد</x:v>
      </x:c>
      <x:c r="K605" s="3"/>
      <x:c r="L605" s="3"/>
      <x:c r="M605" s="3"/>
    </x:row>
    <x:row r="606" ht="42" customHeight="1">
      <x:c r="A606" s="2" t="str">
        <x:v>کارت اعتباری ایران کیش</x:v>
      </x:c>
      <x:c r="B606" s="17" t="str">
        <x:v>تراکنش‌دار به فعال سیستمی</x:v>
      </x:c>
      <x:c r="C606" s="3" t="str">
        <x:v>موبایلی</x:v>
      </x:c>
      <x:c r="D606" s="3" t="str">
        <x:v>سالانه</x:v>
      </x:c>
      <x:c r="E606" s="39" t="n">
        <x:f>IF(NOT(ISNUMBER('ورودی ابزار'!E360)),"n.a.",'ورودی ابزار'!E360)</x:f>
        <x:v>0</x:v>
      </x:c>
      <x:c r="F606" s="39" t="n">
        <x:f>IF(NOT(ISNUMBER('ورودی ابزار'!E924)),"n.a.",'ورودی ابزار'!E924)</x:f>
        <x:v>0</x:v>
      </x:c>
      <x:c r="G606" s="39" t="str">
        <x:f>IF(OR(I606&lt;&gt;"قابل مقایسه",COUNT(E606:F606)&lt;2),"n.a.",E606-F606)</x:f>
        <x:v>n.a.</x:v>
      </x:c>
      <x:c r="H606" s="39" t="n">
        <x:f>IF(COUNT(E606:F606)&lt;2,"n.a.",E606-F606)</x:f>
        <x:v>0</x:v>
      </x:c>
      <x:c r="I606" s="3" t="str">
        <x:v>شکست تعریف</x:v>
      </x:c>
      <x:c r="J606" s="3" t="str">
        <x:v>واحد درصد</x:v>
      </x:c>
      <x:c r="K606" s="3"/>
      <x:c r="L606" s="3"/>
      <x:c r="M606" s="3"/>
    </x:row>
    <x:row r="607" ht="42" customHeight="1">
      <x:c r="A607" s="2" t="str">
        <x:v>کارت اعتباری ایران کیش</x:v>
      </x:c>
      <x:c r="B607" s="17" t="str">
        <x:v>تراکنش‌دار به فعال سیستمی</x:v>
      </x:c>
      <x:c r="C607" s="3" t="str">
        <x:v>همه</x:v>
      </x:c>
      <x:c r="D607" s="3" t="str">
        <x:v>ماهانه</x:v>
      </x:c>
      <x:c r="E607" s="39" t="n">
        <x:f>IF(NOT(ISNUMBER('ورودی ابزار'!E361)),"n.a.",'ورودی ابزار'!E361)</x:f>
        <x:v>77.98</x:v>
      </x:c>
      <x:c r="F607" s="39" t="n">
        <x:f>IF(NOT(ISNUMBER('ورودی ابزار'!E648)),"n.a.",'ورودی ابزار'!E648)</x:f>
        <x:v>75.54</x:v>
      </x:c>
      <x:c r="G607" s="39" t="n">
        <x:f>IF(OR(I607&lt;&gt;"قابل مقایسه",COUNT(E607:F607)&lt;2),"n.a.",E607-F607)</x:f>
        <x:v>2.4399999999999977</x:v>
      </x:c>
      <x:c r="H607" s="39" t="n">
        <x:f>IF(COUNT(E607:F607)&lt;2,"n.a.",E607-F607)</x:f>
        <x:v>2.4399999999999977</x:v>
      </x:c>
      <x:c r="I607" s="3" t="str">
        <x:v>قابل مقایسه</x:v>
      </x:c>
      <x:c r="J607" s="3" t="str">
        <x:v>واحد درصد</x:v>
      </x:c>
      <x:c r="K607" s="3"/>
      <x:c r="L607" s="3"/>
      <x:c r="M607" s="3"/>
    </x:row>
    <x:row r="608" ht="42" customHeight="1">
      <x:c r="A608" s="2" t="str">
        <x:v>کارت اعتباری ایران کیش</x:v>
      </x:c>
      <x:c r="B608" s="17" t="str">
        <x:v>تراکنش‌دار به فعال سیستمی</x:v>
      </x:c>
      <x:c r="C608" s="3" t="str">
        <x:v>همه</x:v>
      </x:c>
      <x:c r="D608" s="3" t="str">
        <x:v>سالانه</x:v>
      </x:c>
      <x:c r="E608" s="39" t="n">
        <x:f>IF(NOT(ISNUMBER('ورودی ابزار'!E361)),"n.a.",'ورودی ابزار'!E361)</x:f>
        <x:v>77.98</x:v>
      </x:c>
      <x:c r="F608" s="39" t="n">
        <x:f>IF(NOT(ISNUMBER('ورودی ابزار'!E925)),"n.a.",'ورودی ابزار'!E925)</x:f>
        <x:v>73.71</x:v>
      </x:c>
      <x:c r="G608" s="39" t="str">
        <x:f>IF(OR(I608&lt;&gt;"قابل مقایسه",COUNT(E608:F608)&lt;2),"n.a.",E608-F608)</x:f>
        <x:v>n.a.</x:v>
      </x:c>
      <x:c r="H608" s="39" t="n">
        <x:f>IF(COUNT(E608:F608)&lt;2,"n.a.",E608-F608)</x:f>
        <x:v>4.27000000000001</x:v>
      </x:c>
      <x:c r="I608" s="3" t="str">
        <x:v>شکست تعریف</x:v>
      </x:c>
      <x:c r="J608" s="3" t="str">
        <x:v>واحد درصد</x:v>
      </x:c>
      <x:c r="K608" s="3"/>
      <x:c r="L608" s="3"/>
      <x:c r="M608" s="3"/>
    </x:row>
    <x:row r="609" ht="42" customHeight="1">
      <x:c r="A609" s="2" t="str">
        <x:v>پرداخت الکترونیک سامان</x:v>
      </x:c>
      <x:c r="B609" s="17" t="str">
        <x:v>تراکنش‌دار به فعال سیستمی</x:v>
      </x:c>
      <x:c r="C609" s="3" t="str">
        <x:v>کارت‌خوان</x:v>
      </x:c>
      <x:c r="D609" s="3" t="str">
        <x:v>ماهانه</x:v>
      </x:c>
      <x:c r="E609" s="39" t="n">
        <x:f>IF(NOT(ISNUMBER('ورودی ابزار'!E362)),"n.a.",'ورودی ابزار'!E362)</x:f>
        <x:v>83.05</x:v>
      </x:c>
      <x:c r="F609" s="39" t="n">
        <x:f>IF(NOT(ISNUMBER('ورودی ابزار'!E639)),"n.a.",'ورودی ابزار'!E639)</x:f>
        <x:v>83.79</x:v>
      </x:c>
      <x:c r="G609" s="39" t="n">
        <x:f>IF(OR(I609&lt;&gt;"قابل مقایسه",COUNT(E609:F609)&lt;2),"n.a.",E609-F609)</x:f>
        <x:v>-0.7400000000000091</x:v>
      </x:c>
      <x:c r="H609" s="39" t="n">
        <x:f>IF(COUNT(E609:F609)&lt;2,"n.a.",E609-F609)</x:f>
        <x:v>-0.7400000000000091</x:v>
      </x:c>
      <x:c r="I609" s="3" t="str">
        <x:v>قابل مقایسه</x:v>
      </x:c>
      <x:c r="J609" s="3" t="str">
        <x:v>واحد درصد</x:v>
      </x:c>
      <x:c r="K609" s="3"/>
      <x:c r="L609" s="3"/>
      <x:c r="M609" s="3"/>
    </x:row>
    <x:row r="610" ht="42" customHeight="1">
      <x:c r="A610" s="2" t="str">
        <x:v>پرداخت الکترونیک سامان</x:v>
      </x:c>
      <x:c r="B610" s="17" t="str">
        <x:v>تراکنش‌دار به فعال سیستمی</x:v>
      </x:c>
      <x:c r="C610" s="3" t="str">
        <x:v>کارت‌خوان</x:v>
      </x:c>
      <x:c r="D610" s="3" t="str">
        <x:v>سالانه</x:v>
      </x:c>
      <x:c r="E610" s="39" t="n">
        <x:f>IF(NOT(ISNUMBER('ورودی ابزار'!E362)),"n.a.",'ورودی ابزار'!E362)</x:f>
        <x:v>83.05</x:v>
      </x:c>
      <x:c r="F610" s="39" t="n">
        <x:f>IF(NOT(ISNUMBER('ورودی ابزار'!E906)),"n.a.",'ورودی ابزار'!E906)</x:f>
        <x:v>88.24</x:v>
      </x:c>
      <x:c r="G610" s="39" t="str">
        <x:f>IF(OR(I610&lt;&gt;"قابل مقایسه",COUNT(E610:F610)&lt;2),"n.a.",E610-F610)</x:f>
        <x:v>n.a.</x:v>
      </x:c>
      <x:c r="H610" s="39" t="n">
        <x:f>IF(COUNT(E610:F610)&lt;2,"n.a.",E610-F610)</x:f>
        <x:v>-5.189999999999998</x:v>
      </x:c>
      <x:c r="I610" s="3" t="str">
        <x:v>شکست تعریف</x:v>
      </x:c>
      <x:c r="J610" s="3" t="str">
        <x:v>واحد درصد</x:v>
      </x:c>
      <x:c r="K610" s="3"/>
      <x:c r="L610" s="3"/>
      <x:c r="M610" s="3"/>
    </x:row>
    <x:row r="611" ht="42" customHeight="1">
      <x:c r="A611" s="2" t="str">
        <x:v>پرداخت الکترونیک سامان</x:v>
      </x:c>
      <x:c r="B611" s="17" t="str">
        <x:v>تراکنش‌دار به فعال سیستمی</x:v>
      </x:c>
      <x:c r="C611" s="3" t="str">
        <x:v>اینترنتی</x:v>
      </x:c>
      <x:c r="D611" s="3" t="str">
        <x:v>ماهانه</x:v>
      </x:c>
      <x:c r="E611" s="39" t="n">
        <x:f>IF(NOT(ISNUMBER('ورودی ابزار'!E363)),"n.a.",'ورودی ابزار'!E363)</x:f>
        <x:v>21.04</x:v>
      </x:c>
      <x:c r="F611" s="39" t="n">
        <x:f>IF(NOT(ISNUMBER('ورودی ابزار'!E640)),"n.a.",'ورودی ابزار'!E640)</x:f>
        <x:v>27.04</x:v>
      </x:c>
      <x:c r="G611" s="39" t="n">
        <x:f>IF(OR(I611&lt;&gt;"قابل مقایسه",COUNT(E611:F611)&lt;2),"n.a.",E611-F611)</x:f>
        <x:v>-6</x:v>
      </x:c>
      <x:c r="H611" s="39" t="n">
        <x:f>IF(COUNT(E611:F611)&lt;2,"n.a.",E611-F611)</x:f>
        <x:v>-6</x:v>
      </x:c>
      <x:c r="I611" s="3" t="str">
        <x:v>قابل مقایسه</x:v>
      </x:c>
      <x:c r="J611" s="3" t="str">
        <x:v>واحد درصد</x:v>
      </x:c>
      <x:c r="K611" s="3"/>
      <x:c r="L611" s="3"/>
      <x:c r="M611" s="3"/>
    </x:row>
    <x:row r="612" ht="42" customHeight="1">
      <x:c r="A612" s="2" t="str">
        <x:v>پرداخت الکترونیک سامان</x:v>
      </x:c>
      <x:c r="B612" s="17" t="str">
        <x:v>تراکنش‌دار به فعال سیستمی</x:v>
      </x:c>
      <x:c r="C612" s="3" t="str">
        <x:v>اینترنتی</x:v>
      </x:c>
      <x:c r="D612" s="3" t="str">
        <x:v>سالانه</x:v>
      </x:c>
      <x:c r="E612" s="39" t="n">
        <x:f>IF(NOT(ISNUMBER('ورودی ابزار'!E363)),"n.a.",'ورودی ابزار'!E363)</x:f>
        <x:v>21.04</x:v>
      </x:c>
      <x:c r="F612" s="39" t="n">
        <x:f>IF(NOT(ISNUMBER('ورودی ابزار'!E907)),"n.a.",'ورودی ابزار'!E907)</x:f>
        <x:v>42.6</x:v>
      </x:c>
      <x:c r="G612" s="39" t="str">
        <x:f>IF(OR(I612&lt;&gt;"قابل مقایسه",COUNT(E612:F612)&lt;2),"n.a.",E612-F612)</x:f>
        <x:v>n.a.</x:v>
      </x:c>
      <x:c r="H612" s="39" t="n">
        <x:f>IF(COUNT(E612:F612)&lt;2,"n.a.",E612-F612)</x:f>
        <x:v>-21.560000000000002</x:v>
      </x:c>
      <x:c r="I612" s="3" t="str">
        <x:v>شکست تعریف</x:v>
      </x:c>
      <x:c r="J612" s="3" t="str">
        <x:v>واحد درصد</x:v>
      </x:c>
      <x:c r="K612" s="3"/>
      <x:c r="L612" s="3"/>
      <x:c r="M612" s="3"/>
    </x:row>
    <x:row r="613" ht="42" customHeight="1">
      <x:c r="A613" s="2" t="str">
        <x:v>پرداخت الکترونیک سامان</x:v>
      </x:c>
      <x:c r="B613" s="17" t="str">
        <x:v>تراکنش‌دار به فعال سیستمی</x:v>
      </x:c>
      <x:c r="C613" s="3" t="str">
        <x:v>کد دستوری</x:v>
      </x:c>
      <x:c r="D613" s="3" t="str">
        <x:v>ماهانه</x:v>
      </x:c>
      <x:c r="E613" s="39" t="n">
        <x:f>IF(NOT(ISNUMBER('ورودی ابزار'!E364)),"n.a.",'ورودی ابزار'!E364)</x:f>
        <x:v>29.93</x:v>
      </x:c>
      <x:c r="F613" s="39" t="n">
        <x:f>IF(NOT(ISNUMBER('ورودی ابزار'!E641)),"n.a.",'ورودی ابزار'!E641)</x:f>
        <x:v>31.69</x:v>
      </x:c>
      <x:c r="G613" s="39" t="n">
        <x:f>IF(OR(I613&lt;&gt;"قابل مقایسه",COUNT(E613:F613)&lt;2),"n.a.",E613-F613)</x:f>
        <x:v>-1.7600000000000016</x:v>
      </x:c>
      <x:c r="H613" s="39" t="n">
        <x:f>IF(COUNT(E613:F613)&lt;2,"n.a.",E613-F613)</x:f>
        <x:v>-1.7600000000000016</x:v>
      </x:c>
      <x:c r="I613" s="3" t="str">
        <x:v>قابل مقایسه</x:v>
      </x:c>
      <x:c r="J613" s="3" t="str">
        <x:v>واحد درصد</x:v>
      </x:c>
      <x:c r="K613" s="3"/>
      <x:c r="L613" s="3"/>
      <x:c r="M613" s="3"/>
    </x:row>
    <x:row r="614" ht="42" customHeight="1">
      <x:c r="A614" s="2" t="str">
        <x:v>پرداخت الکترونیک سامان</x:v>
      </x:c>
      <x:c r="B614" s="17" t="str">
        <x:v>تراکنش‌دار به فعال سیستمی</x:v>
      </x:c>
      <x:c r="C614" s="3" t="str">
        <x:v>کد دستوری</x:v>
      </x:c>
      <x:c r="D614" s="3" t="str">
        <x:v>سالانه</x:v>
      </x:c>
      <x:c r="E614" s="39" t="n">
        <x:f>IF(NOT(ISNUMBER('ورودی ابزار'!E364)),"n.a.",'ورودی ابزار'!E364)</x:f>
        <x:v>29.93</x:v>
      </x:c>
      <x:c r="F614" s="39" t="n">
        <x:f>IF(NOT(ISNUMBER('ورودی ابزار'!E908)),"n.a.",'ورودی ابزار'!E908)</x:f>
        <x:v>14.22</x:v>
      </x:c>
      <x:c r="G614" s="39" t="str">
        <x:f>IF(OR(I614&lt;&gt;"قابل مقایسه",COUNT(E614:F614)&lt;2),"n.a.",E614-F614)</x:f>
        <x:v>n.a.</x:v>
      </x:c>
      <x:c r="H614" s="39" t="n">
        <x:f>IF(COUNT(E614:F614)&lt;2,"n.a.",E614-F614)</x:f>
        <x:v>15.709999999999999</x:v>
      </x:c>
      <x:c r="I614" s="3" t="str">
        <x:v>شکست تعریف</x:v>
      </x:c>
      <x:c r="J614" s="3" t="str">
        <x:v>واحد درصد</x:v>
      </x:c>
      <x:c r="K614" s="3"/>
      <x:c r="L614" s="3"/>
      <x:c r="M614" s="3"/>
    </x:row>
    <x:row r="615" ht="42" customHeight="1">
      <x:c r="A615" s="2" t="str">
        <x:v>پرداخت الکترونیک سامان</x:v>
      </x:c>
      <x:c r="B615" s="17" t="str">
        <x:v>تراکنش‌دار به فعال سیستمی</x:v>
      </x:c>
      <x:c r="C615" s="3" t="str">
        <x:v>موبایلی</x:v>
      </x:c>
      <x:c r="D615" s="3" t="str">
        <x:v>ماهانه</x:v>
      </x:c>
      <x:c r="E615" s="39" t="n">
        <x:f>IF(NOT(ISNUMBER('ورودی ابزار'!E365)),"n.a.",'ورودی ابزار'!E365)</x:f>
        <x:v>23.08</x:v>
      </x:c>
      <x:c r="F615" s="39" t="n">
        <x:f>IF(NOT(ISNUMBER('ورودی ابزار'!E642)),"n.a.",'ورودی ابزار'!E642)</x:f>
        <x:v>10</x:v>
      </x:c>
      <x:c r="G615" s="39" t="n">
        <x:f>IF(OR(I615&lt;&gt;"قابل مقایسه",COUNT(E615:F615)&lt;2),"n.a.",E615-F615)</x:f>
        <x:v>13.079999999999998</x:v>
      </x:c>
      <x:c r="H615" s="39" t="n">
        <x:f>IF(COUNT(E615:F615)&lt;2,"n.a.",E615-F615)</x:f>
        <x:v>13.079999999999998</x:v>
      </x:c>
      <x:c r="I615" s="3" t="str">
        <x:v>قابل مقایسه</x:v>
      </x:c>
      <x:c r="J615" s="3" t="str">
        <x:v>واحد درصد</x:v>
      </x:c>
      <x:c r="K615" s="3"/>
      <x:c r="L615" s="3"/>
      <x:c r="M615" s="3"/>
    </x:row>
    <x:row r="616" ht="42" customHeight="1">
      <x:c r="A616" s="2" t="str">
        <x:v>پرداخت الکترونیک سامان</x:v>
      </x:c>
      <x:c r="B616" s="17" t="str">
        <x:v>تراکنش‌دار به فعال سیستمی</x:v>
      </x:c>
      <x:c r="C616" s="3" t="str">
        <x:v>موبایلی</x:v>
      </x:c>
      <x:c r="D616" s="3" t="str">
        <x:v>سالانه</x:v>
      </x:c>
      <x:c r="E616" s="39" t="n">
        <x:f>IF(NOT(ISNUMBER('ورودی ابزار'!E365)),"n.a.",'ورودی ابزار'!E365)</x:f>
        <x:v>23.08</x:v>
      </x:c>
      <x:c r="F616" s="39" t="n">
        <x:f>IF(NOT(ISNUMBER('ورودی ابزار'!E909)),"n.a.",'ورودی ابزار'!E909)</x:f>
        <x:v>5.33</x:v>
      </x:c>
      <x:c r="G616" s="39" t="str">
        <x:f>IF(OR(I616&lt;&gt;"قابل مقایسه",COUNT(E616:F616)&lt;2),"n.a.",E616-F616)</x:f>
        <x:v>n.a.</x:v>
      </x:c>
      <x:c r="H616" s="39" t="n">
        <x:f>IF(COUNT(E616:F616)&lt;2,"n.a.",E616-F616)</x:f>
        <x:v>17.75</x:v>
      </x:c>
      <x:c r="I616" s="3" t="str">
        <x:v>شکست تعریف</x:v>
      </x:c>
      <x:c r="J616" s="3" t="str">
        <x:v>واحد درصد</x:v>
      </x:c>
      <x:c r="K616" s="3"/>
      <x:c r="L616" s="3"/>
      <x:c r="M616" s="3"/>
    </x:row>
    <x:row r="617" ht="42" customHeight="1">
      <x:c r="A617" s="2" t="str">
        <x:v>پرداخت الکترونیک سامان</x:v>
      </x:c>
      <x:c r="B617" s="17" t="str">
        <x:v>تراکنش‌دار به فعال سیستمی</x:v>
      </x:c>
      <x:c r="C617" s="3" t="str">
        <x:v>همه</x:v>
      </x:c>
      <x:c r="D617" s="3" t="str">
        <x:v>ماهانه</x:v>
      </x:c>
      <x:c r="E617" s="39" t="n">
        <x:f>IF(NOT(ISNUMBER('ورودی ابزار'!E366)),"n.a.",'ورودی ابزار'!E366)</x:f>
        <x:v>74.41</x:v>
      </x:c>
      <x:c r="F617" s="39" t="n">
        <x:f>IF(NOT(ISNUMBER('ورودی ابزار'!E643)),"n.a.",'ورودی ابزار'!E643)</x:f>
        <x:v>76.35</x:v>
      </x:c>
      <x:c r="G617" s="39" t="n">
        <x:f>IF(OR(I617&lt;&gt;"قابل مقایسه",COUNT(E617:F617)&lt;2),"n.a.",E617-F617)</x:f>
        <x:v>-1.9399999999999977</x:v>
      </x:c>
      <x:c r="H617" s="39" t="n">
        <x:f>IF(COUNT(E617:F617)&lt;2,"n.a.",E617-F617)</x:f>
        <x:v>-1.9399999999999977</x:v>
      </x:c>
      <x:c r="I617" s="3" t="str">
        <x:v>قابل مقایسه</x:v>
      </x:c>
      <x:c r="J617" s="3" t="str">
        <x:v>واحد درصد</x:v>
      </x:c>
      <x:c r="K617" s="3"/>
      <x:c r="L617" s="3"/>
      <x:c r="M617" s="3"/>
    </x:row>
    <x:row r="618" ht="42" customHeight="1">
      <x:c r="A618" s="2" t="str">
        <x:v>پرداخت الکترونیک سامان</x:v>
      </x:c>
      <x:c r="B618" s="17" t="str">
        <x:v>تراکنش‌دار به فعال سیستمی</x:v>
      </x:c>
      <x:c r="C618" s="3" t="str">
        <x:v>همه</x:v>
      </x:c>
      <x:c r="D618" s="3" t="str">
        <x:v>سالانه</x:v>
      </x:c>
      <x:c r="E618" s="39" t="n">
        <x:f>IF(NOT(ISNUMBER('ورودی ابزار'!E366)),"n.a.",'ورودی ابزار'!E366)</x:f>
        <x:v>74.41</x:v>
      </x:c>
      <x:c r="F618" s="39" t="n">
        <x:f>IF(NOT(ISNUMBER('ورودی ابزار'!E910)),"n.a.",'ورودی ابزار'!E910)</x:f>
        <x:v>84.6</x:v>
      </x:c>
      <x:c r="G618" s="39" t="str">
        <x:f>IF(OR(I618&lt;&gt;"قابل مقایسه",COUNT(E618:F618)&lt;2),"n.a.",E618-F618)</x:f>
        <x:v>n.a.</x:v>
      </x:c>
      <x:c r="H618" s="39" t="n">
        <x:f>IF(COUNT(E618:F618)&lt;2,"n.a.",E618-F618)</x:f>
        <x:v>-10.189999999999998</x:v>
      </x:c>
      <x:c r="I618" s="3" t="str">
        <x:v>شکست تعریف</x:v>
      </x:c>
      <x:c r="J618" s="3" t="str">
        <x:v>واحد درصد</x:v>
      </x:c>
      <x:c r="K618" s="3"/>
      <x:c r="L618" s="3"/>
      <x:c r="M618" s="3"/>
    </x:row>
    <x:row r="619" ht="42" customHeight="1">
      <x:c r="A619" s="2" t="str">
        <x:v>آسان پرداخت پرشین</x:v>
      </x:c>
      <x:c r="B619" s="17" t="str">
        <x:v>تراکنش‌دار به فعال سیستمی</x:v>
      </x:c>
      <x:c r="C619" s="3" t="str">
        <x:v>کارت‌خوان</x:v>
      </x:c>
      <x:c r="D619" s="3" t="str">
        <x:v>ماهانه</x:v>
      </x:c>
      <x:c r="E619" s="39" t="n">
        <x:f>IF(NOT(ISNUMBER('ورودی ابزار'!E367)),"n.a.",'ورودی ابزار'!E367)</x:f>
        <x:v>82.36</x:v>
      </x:c>
      <x:c r="F619" s="39" t="n">
        <x:f>IF(NOT(ISNUMBER('ورودی ابزار'!E649)),"n.a.",'ورودی ابزار'!E649)</x:f>
        <x:v>81.18</x:v>
      </x:c>
      <x:c r="G619" s="39" t="n">
        <x:f>IF(OR(I619&lt;&gt;"قابل مقایسه",COUNT(E619:F619)&lt;2),"n.a.",E619-F619)</x:f>
        <x:v>1.1799999999999926</x:v>
      </x:c>
      <x:c r="H619" s="39" t="n">
        <x:f>IF(COUNT(E619:F619)&lt;2,"n.a.",E619-F619)</x:f>
        <x:v>1.1799999999999926</x:v>
      </x:c>
      <x:c r="I619" s="3" t="str">
        <x:v>قابل مقایسه</x:v>
      </x:c>
      <x:c r="J619" s="3" t="str">
        <x:v>واحد درصد</x:v>
      </x:c>
      <x:c r="K619" s="3"/>
      <x:c r="L619" s="3"/>
      <x:c r="M619" s="3"/>
    </x:row>
    <x:row r="620" ht="42" customHeight="1">
      <x:c r="A620" s="2" t="str">
        <x:v>آسان پرداخت پرشین</x:v>
      </x:c>
      <x:c r="B620" s="17" t="str">
        <x:v>تراکنش‌دار به فعال سیستمی</x:v>
      </x:c>
      <x:c r="C620" s="3" t="str">
        <x:v>کارت‌خوان</x:v>
      </x:c>
      <x:c r="D620" s="3" t="str">
        <x:v>سالانه</x:v>
      </x:c>
      <x:c r="E620" s="39" t="n">
        <x:f>IF(NOT(ISNUMBER('ورودی ابزار'!E367)),"n.a.",'ورودی ابزار'!E367)</x:f>
        <x:v>82.36</x:v>
      </x:c>
      <x:c r="F620" s="39" t="n">
        <x:f>IF(NOT(ISNUMBER('ورودی ابزار'!E941)),"n.a.",'ورودی ابزار'!E941)</x:f>
        <x:v>71.49</x:v>
      </x:c>
      <x:c r="G620" s="39" t="str">
        <x:f>IF(OR(I620&lt;&gt;"قابل مقایسه",COUNT(E620:F620)&lt;2),"n.a.",E620-F620)</x:f>
        <x:v>n.a.</x:v>
      </x:c>
      <x:c r="H620" s="39" t="n">
        <x:f>IF(COUNT(E620:F620)&lt;2,"n.a.",E620-F620)</x:f>
        <x:v>10.870000000000005</x:v>
      </x:c>
      <x:c r="I620" s="3" t="str">
        <x:v>شکست تعریف</x:v>
      </x:c>
      <x:c r="J620" s="3" t="str">
        <x:v>واحد درصد</x:v>
      </x:c>
      <x:c r="K620" s="3"/>
      <x:c r="L620" s="3"/>
      <x:c r="M620" s="3"/>
    </x:row>
    <x:row r="621" ht="42" customHeight="1">
      <x:c r="A621" s="2" t="str">
        <x:v>آسان پرداخت پرشین</x:v>
      </x:c>
      <x:c r="B621" s="17" t="str">
        <x:v>تراکنش‌دار به فعال سیستمی</x:v>
      </x:c>
      <x:c r="C621" s="3" t="str">
        <x:v>اینترنتی</x:v>
      </x:c>
      <x:c r="D621" s="3" t="str">
        <x:v>ماهانه</x:v>
      </x:c>
      <x:c r="E621" s="39" t="n">
        <x:f>IF(NOT(ISNUMBER('ورودی ابزار'!E368)),"n.a.",'ورودی ابزار'!E368)</x:f>
        <x:v>4.94</x:v>
      </x:c>
      <x:c r="F621" s="39" t="n">
        <x:f>IF(NOT(ISNUMBER('ورودی ابزار'!E650)),"n.a.",'ورودی ابزار'!E650)</x:f>
        <x:v>3.45</x:v>
      </x:c>
      <x:c r="G621" s="39" t="n">
        <x:f>IF(OR(I621&lt;&gt;"قابل مقایسه",COUNT(E621:F621)&lt;2),"n.a.",E621-F621)</x:f>
        <x:v>1.4900000000000002</x:v>
      </x:c>
      <x:c r="H621" s="39" t="n">
        <x:f>IF(COUNT(E621:F621)&lt;2,"n.a.",E621-F621)</x:f>
        <x:v>1.4900000000000002</x:v>
      </x:c>
      <x:c r="I621" s="3" t="str">
        <x:v>قابل مقایسه</x:v>
      </x:c>
      <x:c r="J621" s="3" t="str">
        <x:v>واحد درصد</x:v>
      </x:c>
      <x:c r="K621" s="3"/>
      <x:c r="L621" s="3"/>
      <x:c r="M621" s="3"/>
    </x:row>
    <x:row r="622" ht="42" customHeight="1">
      <x:c r="A622" s="2" t="str">
        <x:v>آسان پرداخت پرشین</x:v>
      </x:c>
      <x:c r="B622" s="17" t="str">
        <x:v>تراکنش‌دار به فعال سیستمی</x:v>
      </x:c>
      <x:c r="C622" s="3" t="str">
        <x:v>اینترنتی</x:v>
      </x:c>
      <x:c r="D622" s="3" t="str">
        <x:v>سالانه</x:v>
      </x:c>
      <x:c r="E622" s="39" t="n">
        <x:f>IF(NOT(ISNUMBER('ورودی ابزار'!E368)),"n.a.",'ورودی ابزار'!E368)</x:f>
        <x:v>4.94</x:v>
      </x:c>
      <x:c r="F622" s="39" t="n">
        <x:f>IF(NOT(ISNUMBER('ورودی ابزار'!E942)),"n.a.",'ورودی ابزار'!E942)</x:f>
        <x:v>9.78</x:v>
      </x:c>
      <x:c r="G622" s="39" t="str">
        <x:f>IF(OR(I622&lt;&gt;"قابل مقایسه",COUNT(E622:F622)&lt;2),"n.a.",E622-F622)</x:f>
        <x:v>n.a.</x:v>
      </x:c>
      <x:c r="H622" s="39" t="n">
        <x:f>IF(COUNT(E622:F622)&lt;2,"n.a.",E622-F622)</x:f>
        <x:v>-4.839999999999999</x:v>
      </x:c>
      <x:c r="I622" s="3" t="str">
        <x:v>شکست تعریف</x:v>
      </x:c>
      <x:c r="J622" s="3" t="str">
        <x:v>واحد درصد</x:v>
      </x:c>
      <x:c r="K622" s="3"/>
      <x:c r="L622" s="3"/>
      <x:c r="M622" s="3"/>
    </x:row>
    <x:row r="623" ht="42" customHeight="1">
      <x:c r="A623" s="2" t="str">
        <x:v>آسان پرداخت پرشین</x:v>
      </x:c>
      <x:c r="B623" s="17" t="str">
        <x:v>تراکنش‌دار به فعال سیستمی</x:v>
      </x:c>
      <x:c r="C623" s="3" t="str">
        <x:v>کد دستوری</x:v>
      </x:c>
      <x:c r="D623" s="3" t="str">
        <x:v>ماهانه</x:v>
      </x:c>
      <x:c r="E623" s="39" t="n">
        <x:f>IF(NOT(ISNUMBER('ورودی ابزار'!E369)),"n.a.",'ورودی ابزار'!E369)</x:f>
        <x:v>36.11</x:v>
      </x:c>
      <x:c r="F623" s="39" t="n">
        <x:f>IF(NOT(ISNUMBER('ورودی ابزار'!E651)),"n.a.",'ورودی ابزار'!E651)</x:f>
        <x:v>39.39</x:v>
      </x:c>
      <x:c r="G623" s="39" t="n">
        <x:f>IF(OR(I623&lt;&gt;"قابل مقایسه",COUNT(E623:F623)&lt;2),"n.a.",E623-F623)</x:f>
        <x:v>-3.280000000000001</x:v>
      </x:c>
      <x:c r="H623" s="39" t="n">
        <x:f>IF(COUNT(E623:F623)&lt;2,"n.a.",E623-F623)</x:f>
        <x:v>-3.280000000000001</x:v>
      </x:c>
      <x:c r="I623" s="3" t="str">
        <x:v>قابل مقایسه</x:v>
      </x:c>
      <x:c r="J623" s="3" t="str">
        <x:v>واحد درصد</x:v>
      </x:c>
      <x:c r="K623" s="3"/>
      <x:c r="L623" s="3"/>
      <x:c r="M623" s="3"/>
    </x:row>
    <x:row r="624" ht="42" customHeight="1">
      <x:c r="A624" s="2" t="str">
        <x:v>آسان پرداخت پرشین</x:v>
      </x:c>
      <x:c r="B624" s="17" t="str">
        <x:v>تراکنش‌دار به فعال سیستمی</x:v>
      </x:c>
      <x:c r="C624" s="3" t="str">
        <x:v>کد دستوری</x:v>
      </x:c>
      <x:c r="D624" s="3" t="str">
        <x:v>سالانه</x:v>
      </x:c>
      <x:c r="E624" s="39" t="n">
        <x:f>IF(NOT(ISNUMBER('ورودی ابزار'!E369)),"n.a.",'ورودی ابزار'!E369)</x:f>
        <x:v>36.11</x:v>
      </x:c>
      <x:c r="F624" s="39" t="n">
        <x:f>IF(NOT(ISNUMBER('ورودی ابزار'!E943)),"n.a.",'ورودی ابزار'!E943)</x:f>
        <x:v>0.44</x:v>
      </x:c>
      <x:c r="G624" s="39" t="str">
        <x:f>IF(OR(I624&lt;&gt;"قابل مقایسه",COUNT(E624:F624)&lt;2),"n.a.",E624-F624)</x:f>
        <x:v>n.a.</x:v>
      </x:c>
      <x:c r="H624" s="39" t="n">
        <x:f>IF(COUNT(E624:F624)&lt;2,"n.a.",E624-F624)</x:f>
        <x:v>35.67</x:v>
      </x:c>
      <x:c r="I624" s="3" t="str">
        <x:v>شکست تعریف</x:v>
      </x:c>
      <x:c r="J624" s="3" t="str">
        <x:v>واحد درصد</x:v>
      </x:c>
      <x:c r="K624" s="3"/>
      <x:c r="L624" s="3"/>
      <x:c r="M624" s="3"/>
    </x:row>
    <x:row r="625" ht="42" customHeight="1">
      <x:c r="A625" s="2" t="str">
        <x:v>آسان پرداخت پرشین</x:v>
      </x:c>
      <x:c r="B625" s="17" t="str">
        <x:v>تراکنش‌دار به فعال سیستمی</x:v>
      </x:c>
      <x:c r="C625" s="3" t="str">
        <x:v>موبایلی</x:v>
      </x:c>
      <x:c r="D625" s="3" t="str">
        <x:v>ماهانه</x:v>
      </x:c>
      <x:c r="E625" s="39" t="n">
        <x:f>IF(NOT(ISNUMBER('ورودی ابزار'!E370)),"n.a.",'ورودی ابزار'!E370)</x:f>
        <x:v>60</x:v>
      </x:c>
      <x:c r="F625" s="39" t="n">
        <x:f>IF(NOT(ISNUMBER('ورودی ابزار'!E652)),"n.a.",'ورودی ابزار'!E652)</x:f>
        <x:v>60</x:v>
      </x:c>
      <x:c r="G625" s="39" t="n">
        <x:f>IF(OR(I625&lt;&gt;"قابل مقایسه",COUNT(E625:F625)&lt;2),"n.a.",E625-F625)</x:f>
        <x:v>0</x:v>
      </x:c>
      <x:c r="H625" s="39" t="n">
        <x:f>IF(COUNT(E625:F625)&lt;2,"n.a.",E625-F625)</x:f>
        <x:v>0</x:v>
      </x:c>
      <x:c r="I625" s="3" t="str">
        <x:v>قابل مقایسه</x:v>
      </x:c>
      <x:c r="J625" s="3" t="str">
        <x:v>واحد درصد</x:v>
      </x:c>
      <x:c r="K625" s="3"/>
      <x:c r="L625" s="3"/>
      <x:c r="M625" s="3"/>
    </x:row>
    <x:row r="626" ht="42" customHeight="1">
      <x:c r="A626" s="2" t="str">
        <x:v>آسان پرداخت پرشین</x:v>
      </x:c>
      <x:c r="B626" s="17" t="str">
        <x:v>تراکنش‌دار به فعال سیستمی</x:v>
      </x:c>
      <x:c r="C626" s="3" t="str">
        <x:v>موبایلی</x:v>
      </x:c>
      <x:c r="D626" s="3" t="str">
        <x:v>سالانه</x:v>
      </x:c>
      <x:c r="E626" s="39" t="n">
        <x:f>IF(NOT(ISNUMBER('ورودی ابزار'!E370)),"n.a.",'ورودی ابزار'!E370)</x:f>
        <x:v>60</x:v>
      </x:c>
      <x:c r="F626" s="39" t="n">
        <x:f>IF(NOT(ISNUMBER('ورودی ابزار'!E944)),"n.a.",'ورودی ابزار'!E944)</x:f>
        <x:v>0</x:v>
      </x:c>
      <x:c r="G626" s="39" t="str">
        <x:f>IF(OR(I626&lt;&gt;"قابل مقایسه",COUNT(E626:F626)&lt;2),"n.a.",E626-F626)</x:f>
        <x:v>n.a.</x:v>
      </x:c>
      <x:c r="H626" s="39" t="n">
        <x:f>IF(COUNT(E626:F626)&lt;2,"n.a.",E626-F626)</x:f>
        <x:v>60</x:v>
      </x:c>
      <x:c r="I626" s="3" t="str">
        <x:v>شکست تعریف</x:v>
      </x:c>
      <x:c r="J626" s="3" t="str">
        <x:v>واحد درصد</x:v>
      </x:c>
      <x:c r="K626" s="3"/>
      <x:c r="L626" s="3"/>
      <x:c r="M626" s="3"/>
    </x:row>
    <x:row r="627" ht="42" customHeight="1">
      <x:c r="A627" s="2" t="str">
        <x:v>آسان پرداخت پرشین</x:v>
      </x:c>
      <x:c r="B627" s="17" t="str">
        <x:v>تراکنش‌دار به فعال سیستمی</x:v>
      </x:c>
      <x:c r="C627" s="3" t="str">
        <x:v>همه</x:v>
      </x:c>
      <x:c r="D627" s="3" t="str">
        <x:v>ماهانه</x:v>
      </x:c>
      <x:c r="E627" s="39" t="n">
        <x:f>IF(NOT(ISNUMBER('ورودی ابزار'!E371)),"n.a.",'ورودی ابزار'!E371)</x:f>
        <x:v>73.39</x:v>
      </x:c>
      <x:c r="F627" s="39" t="n">
        <x:f>IF(NOT(ISNUMBER('ورودی ابزار'!E653)),"n.a.",'ورودی ابزار'!E653)</x:f>
        <x:v>71.83</x:v>
      </x:c>
      <x:c r="G627" s="39" t="n">
        <x:f>IF(OR(I627&lt;&gt;"قابل مقایسه",COUNT(E627:F627)&lt;2),"n.a.",E627-F627)</x:f>
        <x:v>1.5600000000000023</x:v>
      </x:c>
      <x:c r="H627" s="39" t="n">
        <x:f>IF(COUNT(E627:F627)&lt;2,"n.a.",E627-F627)</x:f>
        <x:v>1.5600000000000023</x:v>
      </x:c>
      <x:c r="I627" s="3" t="str">
        <x:v>قابل مقایسه</x:v>
      </x:c>
      <x:c r="J627" s="3" t="str">
        <x:v>واحد درصد</x:v>
      </x:c>
      <x:c r="K627" s="3"/>
      <x:c r="L627" s="3"/>
      <x:c r="M627" s="3"/>
    </x:row>
    <x:row r="628" ht="42" customHeight="1">
      <x:c r="A628" s="2" t="str">
        <x:v>آسان پرداخت پرشین</x:v>
      </x:c>
      <x:c r="B628" s="17" t="str">
        <x:v>تراکنش‌دار به فعال سیستمی</x:v>
      </x:c>
      <x:c r="C628" s="3" t="str">
        <x:v>همه</x:v>
      </x:c>
      <x:c r="D628" s="3" t="str">
        <x:v>سالانه</x:v>
      </x:c>
      <x:c r="E628" s="39" t="n">
        <x:f>IF(NOT(ISNUMBER('ورودی ابزار'!E371)),"n.a.",'ورودی ابزار'!E371)</x:f>
        <x:v>73.39</x:v>
      </x:c>
      <x:c r="F628" s="39" t="n">
        <x:f>IF(NOT(ISNUMBER('ورودی ابزار'!E945)),"n.a.",'ورودی ابزار'!E945)</x:f>
        <x:v>58.7</x:v>
      </x:c>
      <x:c r="G628" s="39" t="str">
        <x:f>IF(OR(I628&lt;&gt;"قابل مقایسه",COUNT(E628:F628)&lt;2),"n.a.",E628-F628)</x:f>
        <x:v>n.a.</x:v>
      </x:c>
      <x:c r="H628" s="39" t="n">
        <x:f>IF(COUNT(E628:F628)&lt;2,"n.a.",E628-F628)</x:f>
        <x:v>14.689999999999998</x:v>
      </x:c>
      <x:c r="I628" s="3" t="str">
        <x:v>شکست تعریف</x:v>
      </x:c>
      <x:c r="J628" s="3" t="str">
        <x:v>واحد درصد</x:v>
      </x:c>
      <x:c r="K628" s="3"/>
      <x:c r="L628" s="3"/>
      <x:c r="M628" s="3"/>
    </x:row>
    <x:row r="629" ht="42" customHeight="1">
      <x:c r="A629" s="2" t="str">
        <x:v>پرداخت الکترونیک سپهر</x:v>
      </x:c>
      <x:c r="B629" s="17" t="str">
        <x:v>تراکنش‌دار به فعال سیستمی</x:v>
      </x:c>
      <x:c r="C629" s="3" t="str">
        <x:v>کارت‌خوان</x:v>
      </x:c>
      <x:c r="D629" s="3" t="str">
        <x:v>ماهانه</x:v>
      </x:c>
      <x:c r="E629" s="39" t="n">
        <x:f>IF(NOT(ISNUMBER('ورودی ابزار'!E372)),"n.a.",'ورودی ابزار'!E372)</x:f>
        <x:v>78.35</x:v>
      </x:c>
      <x:c r="F629" s="39" t="n">
        <x:f>IF(NOT(ISNUMBER('ورودی ابزار'!E654)),"n.a.",'ورودی ابزار'!E654)</x:f>
        <x:v>77.85</x:v>
      </x:c>
      <x:c r="G629" s="39" t="n">
        <x:f>IF(OR(I629&lt;&gt;"قابل مقایسه",COUNT(E629:F629)&lt;2),"n.a.",E629-F629)</x:f>
        <x:v>0.5</x:v>
      </x:c>
      <x:c r="H629" s="39" t="n">
        <x:f>IF(COUNT(E629:F629)&lt;2,"n.a.",E629-F629)</x:f>
        <x:v>0.5</x:v>
      </x:c>
      <x:c r="I629" s="3" t="str">
        <x:v>قابل مقایسه</x:v>
      </x:c>
      <x:c r="J629" s="3" t="str">
        <x:v>واحد درصد</x:v>
      </x:c>
      <x:c r="K629" s="3"/>
      <x:c r="L629" s="3"/>
      <x:c r="M629" s="3"/>
    </x:row>
    <x:row r="630" ht="42" customHeight="1">
      <x:c r="A630" s="2" t="str">
        <x:v>پرداخت الکترونیک سپهر</x:v>
      </x:c>
      <x:c r="B630" s="17" t="str">
        <x:v>تراکنش‌دار به فعال سیستمی</x:v>
      </x:c>
      <x:c r="C630" s="3" t="str">
        <x:v>کارت‌خوان</x:v>
      </x:c>
      <x:c r="D630" s="3" t="str">
        <x:v>سالانه</x:v>
      </x:c>
      <x:c r="E630" s="39" t="n">
        <x:f>IF(NOT(ISNUMBER('ورودی ابزار'!E372)),"n.a.",'ورودی ابزار'!E372)</x:f>
        <x:v>78.35</x:v>
      </x:c>
      <x:c r="F630" s="39" t="n">
        <x:f>IF(NOT(ISNUMBER('ورودی ابزار'!E926)),"n.a.",'ورودی ابزار'!E926)</x:f>
        <x:v>74.37</x:v>
      </x:c>
      <x:c r="G630" s="39" t="str">
        <x:f>IF(OR(I630&lt;&gt;"قابل مقایسه",COUNT(E630:F630)&lt;2),"n.a.",E630-F630)</x:f>
        <x:v>n.a.</x:v>
      </x:c>
      <x:c r="H630" s="39" t="n">
        <x:f>IF(COUNT(E630:F630)&lt;2,"n.a.",E630-F630)</x:f>
        <x:v>3.9799999999999898</x:v>
      </x:c>
      <x:c r="I630" s="3" t="str">
        <x:v>شکست تعریف</x:v>
      </x:c>
      <x:c r="J630" s="3" t="str">
        <x:v>واحد درصد</x:v>
      </x:c>
      <x:c r="K630" s="3"/>
      <x:c r="L630" s="3"/>
      <x:c r="M630" s="3"/>
    </x:row>
    <x:row r="631" ht="42" customHeight="1">
      <x:c r="A631" s="2" t="str">
        <x:v>پرداخت الکترونیک سپهر</x:v>
      </x:c>
      <x:c r="B631" s="17" t="str">
        <x:v>تراکنش‌دار به فعال سیستمی</x:v>
      </x:c>
      <x:c r="C631" s="3" t="str">
        <x:v>اینترنتی</x:v>
      </x:c>
      <x:c r="D631" s="3" t="str">
        <x:v>ماهانه</x:v>
      </x:c>
      <x:c r="E631" s="39" t="n">
        <x:f>IF(NOT(ISNUMBER('ورودی ابزار'!E373)),"n.a.",'ورودی ابزار'!E373)</x:f>
        <x:v>8.82</x:v>
      </x:c>
      <x:c r="F631" s="39" t="n">
        <x:f>IF(NOT(ISNUMBER('ورودی ابزار'!E655)),"n.a.",'ورودی ابزار'!E655)</x:f>
        <x:v>7.67</x:v>
      </x:c>
      <x:c r="G631" s="39" t="n">
        <x:f>IF(OR(I631&lt;&gt;"قابل مقایسه",COUNT(E631:F631)&lt;2),"n.a.",E631-F631)</x:f>
        <x:v>1.1500000000000004</x:v>
      </x:c>
      <x:c r="H631" s="39" t="n">
        <x:f>IF(COUNT(E631:F631)&lt;2,"n.a.",E631-F631)</x:f>
        <x:v>1.1500000000000004</x:v>
      </x:c>
      <x:c r="I631" s="3" t="str">
        <x:v>قابل مقایسه</x:v>
      </x:c>
      <x:c r="J631" s="3" t="str">
        <x:v>واحد درصد</x:v>
      </x:c>
      <x:c r="K631" s="3"/>
      <x:c r="L631" s="3"/>
      <x:c r="M631" s="3"/>
    </x:row>
    <x:row r="632" ht="42" customHeight="1">
      <x:c r="A632" s="2" t="str">
        <x:v>پرداخت الکترونیک سپهر</x:v>
      </x:c>
      <x:c r="B632" s="17" t="str">
        <x:v>تراکنش‌دار به فعال سیستمی</x:v>
      </x:c>
      <x:c r="C632" s="3" t="str">
        <x:v>اینترنتی</x:v>
      </x:c>
      <x:c r="D632" s="3" t="str">
        <x:v>سالانه</x:v>
      </x:c>
      <x:c r="E632" s="39" t="n">
        <x:f>IF(NOT(ISNUMBER('ورودی ابزار'!E373)),"n.a.",'ورودی ابزار'!E373)</x:f>
        <x:v>8.82</x:v>
      </x:c>
      <x:c r="F632" s="39" t="n">
        <x:f>IF(NOT(ISNUMBER('ورودی ابزار'!E927)),"n.a.",'ورودی ابزار'!E927)</x:f>
        <x:v>29.99</x:v>
      </x:c>
      <x:c r="G632" s="39" t="str">
        <x:f>IF(OR(I632&lt;&gt;"قابل مقایسه",COUNT(E632:F632)&lt;2),"n.a.",E632-F632)</x:f>
        <x:v>n.a.</x:v>
      </x:c>
      <x:c r="H632" s="39" t="n">
        <x:f>IF(COUNT(E632:F632)&lt;2,"n.a.",E632-F632)</x:f>
        <x:v>-21.169999999999998</x:v>
      </x:c>
      <x:c r="I632" s="3" t="str">
        <x:v>شکست تعریف</x:v>
      </x:c>
      <x:c r="J632" s="3" t="str">
        <x:v>واحد درصد</x:v>
      </x:c>
      <x:c r="K632" s="3"/>
      <x:c r="L632" s="3"/>
      <x:c r="M632" s="3"/>
    </x:row>
    <x:row r="633" ht="42" customHeight="1">
      <x:c r="A633" s="2" t="str">
        <x:v>پرداخت الکترونیک سپهر</x:v>
      </x:c>
      <x:c r="B633" s="17" t="str">
        <x:v>تراکنش‌دار به فعال سیستمی</x:v>
      </x:c>
      <x:c r="C633" s="3" t="str">
        <x:v>کد دستوری</x:v>
      </x:c>
      <x:c r="D633" s="3" t="str">
        <x:v>ماهانه</x:v>
      </x:c>
      <x:c r="E633" s="39" t="n">
        <x:f>IF(NOT(ISNUMBER('ورودی ابزار'!E374)),"n.a.",'ورودی ابزار'!E374)</x:f>
        <x:v>0</x:v>
      </x:c>
      <x:c r="F633" s="39" t="n">
        <x:f>IF(NOT(ISNUMBER('ورودی ابزار'!E656)),"n.a.",'ورودی ابزار'!E656)</x:f>
        <x:v>0</x:v>
      </x:c>
      <x:c r="G633" s="39" t="n">
        <x:f>IF(OR(I633&lt;&gt;"قابل مقایسه",COUNT(E633:F633)&lt;2),"n.a.",E633-F633)</x:f>
        <x:v>0</x:v>
      </x:c>
      <x:c r="H633" s="39" t="n">
        <x:f>IF(COUNT(E633:F633)&lt;2,"n.a.",E633-F633)</x:f>
        <x:v>0</x:v>
      </x:c>
      <x:c r="I633" s="3" t="str">
        <x:v>قابل مقایسه</x:v>
      </x:c>
      <x:c r="J633" s="3" t="str">
        <x:v>واحد درصد</x:v>
      </x:c>
      <x:c r="K633" s="3"/>
      <x:c r="L633" s="3"/>
      <x:c r="M633" s="3"/>
    </x:row>
    <x:row r="634" ht="42" customHeight="1">
      <x:c r="A634" s="2" t="str">
        <x:v>پرداخت الکترونیک سپهر</x:v>
      </x:c>
      <x:c r="B634" s="17" t="str">
        <x:v>تراکنش‌دار به فعال سیستمی</x:v>
      </x:c>
      <x:c r="C634" s="3" t="str">
        <x:v>کد دستوری</x:v>
      </x:c>
      <x:c r="D634" s="3" t="str">
        <x:v>سالانه</x:v>
      </x:c>
      <x:c r="E634" s="39" t="n">
        <x:f>IF(NOT(ISNUMBER('ورودی ابزار'!E374)),"n.a.",'ورودی ابزار'!E374)</x:f>
        <x:v>0</x:v>
      </x:c>
      <x:c r="F634" s="39" t="n">
        <x:f>IF(NOT(ISNUMBER('ورودی ابزار'!E928)),"n.a.",'ورودی ابزار'!E928)</x:f>
        <x:v>0</x:v>
      </x:c>
      <x:c r="G634" s="39" t="str">
        <x:f>IF(OR(I634&lt;&gt;"قابل مقایسه",COUNT(E634:F634)&lt;2),"n.a.",E634-F634)</x:f>
        <x:v>n.a.</x:v>
      </x:c>
      <x:c r="H634" s="39" t="n">
        <x:f>IF(COUNT(E634:F634)&lt;2,"n.a.",E634-F634)</x:f>
        <x:v>0</x:v>
      </x:c>
      <x:c r="I634" s="3" t="str">
        <x:v>شکست تعریف</x:v>
      </x:c>
      <x:c r="J634" s="3" t="str">
        <x:v>واحد درصد</x:v>
      </x:c>
      <x:c r="K634" s="3"/>
      <x:c r="L634" s="3"/>
      <x:c r="M634" s="3"/>
    </x:row>
    <x:row r="635" ht="42" customHeight="1">
      <x:c r="A635" s="2" t="str">
        <x:v>پرداخت الکترونیک سپهر</x:v>
      </x:c>
      <x:c r="B635" s="17" t="str">
        <x:v>تراکنش‌دار به فعال سیستمی</x:v>
      </x:c>
      <x:c r="C635" s="3" t="str">
        <x:v>موبایلی</x:v>
      </x:c>
      <x:c r="D635" s="3" t="str">
        <x:v>ماهانه</x:v>
      </x:c>
      <x:c r="E635" s="39" t="n">
        <x:f>IF(NOT(ISNUMBER('ورودی ابزار'!E375)),"n.a.",'ورودی ابزار'!E375)</x:f>
        <x:v>52.34</x:v>
      </x:c>
      <x:c r="F635" s="39" t="n">
        <x:f>IF(NOT(ISNUMBER('ورودی ابزار'!E657)),"n.a.",'ورودی ابزار'!E657)</x:f>
        <x:v>50.47</x:v>
      </x:c>
      <x:c r="G635" s="39" t="n">
        <x:f>IF(OR(I635&lt;&gt;"قابل مقایسه",COUNT(E635:F635)&lt;2),"n.a.",E635-F635)</x:f>
        <x:v>1.8700000000000045</x:v>
      </x:c>
      <x:c r="H635" s="39" t="n">
        <x:f>IF(COUNT(E635:F635)&lt;2,"n.a.",E635-F635)</x:f>
        <x:v>1.8700000000000045</x:v>
      </x:c>
      <x:c r="I635" s="3" t="str">
        <x:v>قابل مقایسه</x:v>
      </x:c>
      <x:c r="J635" s="3" t="str">
        <x:v>واحد درصد</x:v>
      </x:c>
      <x:c r="K635" s="3"/>
      <x:c r="L635" s="3"/>
      <x:c r="M635" s="3"/>
    </x:row>
    <x:row r="636" ht="42" customHeight="1">
      <x:c r="A636" s="2" t="str">
        <x:v>پرداخت الکترونیک سپهر</x:v>
      </x:c>
      <x:c r="B636" s="17" t="str">
        <x:v>تراکنش‌دار به فعال سیستمی</x:v>
      </x:c>
      <x:c r="C636" s="3" t="str">
        <x:v>موبایلی</x:v>
      </x:c>
      <x:c r="D636" s="3" t="str">
        <x:v>سالانه</x:v>
      </x:c>
      <x:c r="E636" s="39" t="n">
        <x:f>IF(NOT(ISNUMBER('ورودی ابزار'!E375)),"n.a.",'ورودی ابزار'!E375)</x:f>
        <x:v>52.34</x:v>
      </x:c>
      <x:c r="F636" s="39" t="n">
        <x:f>IF(NOT(ISNUMBER('ورودی ابزار'!E929)),"n.a.",'ورودی ابزار'!E929)</x:f>
        <x:v>0</x:v>
      </x:c>
      <x:c r="G636" s="39" t="str">
        <x:f>IF(OR(I636&lt;&gt;"قابل مقایسه",COUNT(E636:F636)&lt;2),"n.a.",E636-F636)</x:f>
        <x:v>n.a.</x:v>
      </x:c>
      <x:c r="H636" s="39" t="n">
        <x:f>IF(COUNT(E636:F636)&lt;2,"n.a.",E636-F636)</x:f>
        <x:v>52.34</x:v>
      </x:c>
      <x:c r="I636" s="3" t="str">
        <x:v>شکست تعریف</x:v>
      </x:c>
      <x:c r="J636" s="3" t="str">
        <x:v>واحد درصد</x:v>
      </x:c>
      <x:c r="K636" s="3"/>
      <x:c r="L636" s="3"/>
      <x:c r="M636" s="3"/>
    </x:row>
    <x:row r="637" ht="42" customHeight="1">
      <x:c r="A637" s="2" t="str">
        <x:v>پرداخت الکترونیک سپهر</x:v>
      </x:c>
      <x:c r="B637" s="17" t="str">
        <x:v>تراکنش‌دار به فعال سیستمی</x:v>
      </x:c>
      <x:c r="C637" s="3" t="str">
        <x:v>همه</x:v>
      </x:c>
      <x:c r="D637" s="3" t="str">
        <x:v>ماهانه</x:v>
      </x:c>
      <x:c r="E637" s="39" t="n">
        <x:f>IF(NOT(ISNUMBER('ورودی ابزار'!E376)),"n.a.",'ورودی ابزار'!E376)</x:f>
        <x:v>67.18</x:v>
      </x:c>
      <x:c r="F637" s="39" t="n">
        <x:f>IF(NOT(ISNUMBER('ورودی ابزار'!E658)),"n.a.",'ورودی ابزار'!E658)</x:f>
        <x:v>66.59</x:v>
      </x:c>
      <x:c r="G637" s="39" t="n">
        <x:f>IF(OR(I637&lt;&gt;"قابل مقایسه",COUNT(E637:F637)&lt;2),"n.a.",E637-F637)</x:f>
        <x:v>0.5900000000000034</x:v>
      </x:c>
      <x:c r="H637" s="39" t="n">
        <x:f>IF(COUNT(E637:F637)&lt;2,"n.a.",E637-F637)</x:f>
        <x:v>0.5900000000000034</x:v>
      </x:c>
      <x:c r="I637" s="3" t="str">
        <x:v>قابل مقایسه</x:v>
      </x:c>
      <x:c r="J637" s="3" t="str">
        <x:v>واحد درصد</x:v>
      </x:c>
      <x:c r="K637" s="3"/>
      <x:c r="L637" s="3"/>
      <x:c r="M637" s="3"/>
    </x:row>
    <x:row r="638" ht="42" customHeight="1">
      <x:c r="A638" s="2" t="str">
        <x:v>پرداخت الکترونیک سپهر</x:v>
      </x:c>
      <x:c r="B638" s="17" t="str">
        <x:v>تراکنش‌دار به فعال سیستمی</x:v>
      </x:c>
      <x:c r="C638" s="3" t="str">
        <x:v>همه</x:v>
      </x:c>
      <x:c r="D638" s="3" t="str">
        <x:v>سالانه</x:v>
      </x:c>
      <x:c r="E638" s="39" t="n">
        <x:f>IF(NOT(ISNUMBER('ورودی ابزار'!E376)),"n.a.",'ورودی ابزار'!E376)</x:f>
        <x:v>67.18</x:v>
      </x:c>
      <x:c r="F638" s="39" t="n">
        <x:f>IF(NOT(ISNUMBER('ورودی ابزار'!E930)),"n.a.",'ورودی ابزار'!E930)</x:f>
        <x:v>68.21</x:v>
      </x:c>
      <x:c r="G638" s="39" t="str">
        <x:f>IF(OR(I638&lt;&gt;"قابل مقایسه",COUNT(E638:F638)&lt;2),"n.a.",E638-F638)</x:f>
        <x:v>n.a.</x:v>
      </x:c>
      <x:c r="H638" s="39" t="n">
        <x:f>IF(COUNT(E638:F638)&lt;2,"n.a.",E638-F638)</x:f>
        <x:v>-1.029999999999987</x:v>
      </x:c>
      <x:c r="I638" s="3" t="str">
        <x:v>شکست تعریف</x:v>
      </x:c>
      <x:c r="J638" s="3" t="str">
        <x:v>واحد درصد</x:v>
      </x:c>
      <x:c r="K638" s="3"/>
      <x:c r="L638" s="3"/>
      <x:c r="M638" s="3"/>
    </x:row>
    <x:row r="639" ht="42" customHeight="1">
      <x:c r="A639" s="2" t="str">
        <x:v>الکترونیک کارت دماوند</x:v>
      </x:c>
      <x:c r="B639" s="17" t="str">
        <x:v>تراکنش‌دار به فعال سیستمی</x:v>
      </x:c>
      <x:c r="C639" s="3" t="str">
        <x:v>کارت‌خوان</x:v>
      </x:c>
      <x:c r="D639" s="3" t="str">
        <x:v>ماهانه</x:v>
      </x:c>
      <x:c r="E639" s="39" t="n">
        <x:f>IF(NOT(ISNUMBER('ورودی ابزار'!E377)),"n.a.",'ورودی ابزار'!E377)</x:f>
        <x:v>59</x:v>
      </x:c>
      <x:c r="F639" s="39" t="n">
        <x:f>IF(NOT(ISNUMBER('ورودی ابزار'!E659)),"n.a.",'ورودی ابزار'!E659)</x:f>
        <x:v>61.38</x:v>
      </x:c>
      <x:c r="G639" s="39" t="n">
        <x:f>IF(OR(I639&lt;&gt;"قابل مقایسه",COUNT(E639:F639)&lt;2),"n.a.",E639-F639)</x:f>
        <x:v>-2.3800000000000026</x:v>
      </x:c>
      <x:c r="H639" s="39" t="n">
        <x:f>IF(COUNT(E639:F639)&lt;2,"n.a.",E639-F639)</x:f>
        <x:v>-2.3800000000000026</x:v>
      </x:c>
      <x:c r="I639" s="3" t="str">
        <x:v>قابل مقایسه</x:v>
      </x:c>
      <x:c r="J639" s="3" t="str">
        <x:v>واحد درصد</x:v>
      </x:c>
      <x:c r="K639" s="3"/>
      <x:c r="L639" s="3"/>
      <x:c r="M639" s="3"/>
    </x:row>
    <x:row r="640" ht="42" customHeight="1">
      <x:c r="A640" s="2" t="str">
        <x:v>الکترونیک کارت دماوند</x:v>
      </x:c>
      <x:c r="B640" s="17" t="str">
        <x:v>تراکنش‌دار به فعال سیستمی</x:v>
      </x:c>
      <x:c r="C640" s="3" t="str">
        <x:v>کارت‌خوان</x:v>
      </x:c>
      <x:c r="D640" s="3" t="str">
        <x:v>سالانه</x:v>
      </x:c>
      <x:c r="E640" s="39" t="n">
        <x:f>IF(NOT(ISNUMBER('ورودی ابزار'!E377)),"n.a.",'ورودی ابزار'!E377)</x:f>
        <x:v>59</x:v>
      </x:c>
      <x:c r="F640" s="39" t="n">
        <x:f>IF(NOT(ISNUMBER('ورودی ابزار'!E946)),"n.a.",'ورودی ابزار'!E946)</x:f>
        <x:v>57.78</x:v>
      </x:c>
      <x:c r="G640" s="39" t="str">
        <x:f>IF(OR(I640&lt;&gt;"قابل مقایسه",COUNT(E640:F640)&lt;2),"n.a.",E640-F640)</x:f>
        <x:v>n.a.</x:v>
      </x:c>
      <x:c r="H640" s="39" t="n">
        <x:f>IF(COUNT(E640:F640)&lt;2,"n.a.",E640-F640)</x:f>
        <x:v>1.2199999999999989</x:v>
      </x:c>
      <x:c r="I640" s="3" t="str">
        <x:v>شکست تعریف</x:v>
      </x:c>
      <x:c r="J640" s="3" t="str">
        <x:v>واحد درصد</x:v>
      </x:c>
      <x:c r="K640" s="3"/>
      <x:c r="L640" s="3"/>
      <x:c r="M640" s="3"/>
    </x:row>
    <x:row r="641" ht="42" customHeight="1">
      <x:c r="A641" s="2" t="str">
        <x:v>الکترونیک کارت دماوند</x:v>
      </x:c>
      <x:c r="B641" s="17" t="str">
        <x:v>تراکنش‌دار به فعال سیستمی</x:v>
      </x:c>
      <x:c r="C641" s="3" t="str">
        <x:v>اینترنتی</x:v>
      </x:c>
      <x:c r="D641" s="3" t="str">
        <x:v>ماهانه</x:v>
      </x:c>
      <x:c r="E641" s="39" t="n">
        <x:f>IF(NOT(ISNUMBER('ورودی ابزار'!E378)),"n.a.",'ورودی ابزار'!E378)</x:f>
        <x:v>60</x:v>
      </x:c>
      <x:c r="F641" s="39" t="n">
        <x:f>IF(NOT(ISNUMBER('ورودی ابزار'!E660)),"n.a.",'ورودی ابزار'!E660)</x:f>
        <x:v>55.17</x:v>
      </x:c>
      <x:c r="G641" s="39" t="n">
        <x:f>IF(OR(I641&lt;&gt;"قابل مقایسه",COUNT(E641:F641)&lt;2),"n.a.",E641-F641)</x:f>
        <x:v>4.829999999999998</x:v>
      </x:c>
      <x:c r="H641" s="39" t="n">
        <x:f>IF(COUNT(E641:F641)&lt;2,"n.a.",E641-F641)</x:f>
        <x:v>4.829999999999998</x:v>
      </x:c>
      <x:c r="I641" s="3" t="str">
        <x:v>قابل مقایسه</x:v>
      </x:c>
      <x:c r="J641" s="3" t="str">
        <x:v>واحد درصد</x:v>
      </x:c>
      <x:c r="K641" s="3"/>
      <x:c r="L641" s="3"/>
      <x:c r="M641" s="3"/>
    </x:row>
    <x:row r="642" ht="42" customHeight="1">
      <x:c r="A642" s="2" t="str">
        <x:v>الکترونیک کارت دماوند</x:v>
      </x:c>
      <x:c r="B642" s="17" t="str">
        <x:v>تراکنش‌دار به فعال سیستمی</x:v>
      </x:c>
      <x:c r="C642" s="3" t="str">
        <x:v>اینترنتی</x:v>
      </x:c>
      <x:c r="D642" s="3" t="str">
        <x:v>سالانه</x:v>
      </x:c>
      <x:c r="E642" s="39" t="n">
        <x:f>IF(NOT(ISNUMBER('ورودی ابزار'!E378)),"n.a.",'ورودی ابزار'!E378)</x:f>
        <x:v>60</x:v>
      </x:c>
      <x:c r="F642" s="39" t="n">
        <x:f>IF(NOT(ISNUMBER('ورودی ابزار'!E947)),"n.a.",'ورودی ابزار'!E947)</x:f>
        <x:v>28.36</x:v>
      </x:c>
      <x:c r="G642" s="39" t="str">
        <x:f>IF(OR(I642&lt;&gt;"قابل مقایسه",COUNT(E642:F642)&lt;2),"n.a.",E642-F642)</x:f>
        <x:v>n.a.</x:v>
      </x:c>
      <x:c r="H642" s="39" t="n">
        <x:f>IF(COUNT(E642:F642)&lt;2,"n.a.",E642-F642)</x:f>
        <x:v>31.64</x:v>
      </x:c>
      <x:c r="I642" s="3" t="str">
        <x:v>شکست تعریف</x:v>
      </x:c>
      <x:c r="J642" s="3" t="str">
        <x:v>واحد درصد</x:v>
      </x:c>
      <x:c r="K642" s="3"/>
      <x:c r="L642" s="3"/>
      <x:c r="M642" s="3"/>
    </x:row>
    <x:row r="643" ht="42" customHeight="1">
      <x:c r="A643" s="2" t="str">
        <x:v>الکترونیک کارت دماوند</x:v>
      </x:c>
      <x:c r="B643" s="17" t="str">
        <x:v>تراکنش‌دار به فعال سیستمی</x:v>
      </x:c>
      <x:c r="C643" s="3" t="str">
        <x:v>کد دستوری</x:v>
      </x:c>
      <x:c r="D643" s="3" t="str">
        <x:v>ماهانه</x:v>
      </x:c>
      <x:c r="E643" s="39" t="n">
        <x:f>IF(NOT(ISNUMBER('ورودی ابزار'!E379)),"n.a.",'ورودی ابزار'!E379)</x:f>
        <x:v>0</x:v>
      </x:c>
      <x:c r="F643" s="39" t="n">
        <x:f>IF(NOT(ISNUMBER('ورودی ابزار'!E661)),"n.a.",'ورودی ابزار'!E661)</x:f>
        <x:v>0</x:v>
      </x:c>
      <x:c r="G643" s="39" t="n">
        <x:f>IF(OR(I643&lt;&gt;"قابل مقایسه",COUNT(E643:F643)&lt;2),"n.a.",E643-F643)</x:f>
        <x:v>0</x:v>
      </x:c>
      <x:c r="H643" s="39" t="n">
        <x:f>IF(COUNT(E643:F643)&lt;2,"n.a.",E643-F643)</x:f>
        <x:v>0</x:v>
      </x:c>
      <x:c r="I643" s="3" t="str">
        <x:v>قابل مقایسه</x:v>
      </x:c>
      <x:c r="J643" s="3" t="str">
        <x:v>واحد درصد</x:v>
      </x:c>
      <x:c r="K643" s="3"/>
      <x:c r="L643" s="3"/>
      <x:c r="M643" s="3"/>
    </x:row>
    <x:row r="644" ht="42" customHeight="1">
      <x:c r="A644" s="2" t="str">
        <x:v>الکترونیک کارت دماوند</x:v>
      </x:c>
      <x:c r="B644" s="17" t="str">
        <x:v>تراکنش‌دار به فعال سیستمی</x:v>
      </x:c>
      <x:c r="C644" s="3" t="str">
        <x:v>کد دستوری</x:v>
      </x:c>
      <x:c r="D644" s="3" t="str">
        <x:v>سالانه</x:v>
      </x:c>
      <x:c r="E644" s="39" t="n">
        <x:f>IF(NOT(ISNUMBER('ورودی ابزار'!E379)),"n.a.",'ورودی ابزار'!E379)</x:f>
        <x:v>0</x:v>
      </x:c>
      <x:c r="F644" s="39" t="n">
        <x:f>IF(NOT(ISNUMBER('ورودی ابزار'!E948)),"n.a.",'ورودی ابزار'!E948)</x:f>
        <x:v>0</x:v>
      </x:c>
      <x:c r="G644" s="39" t="str">
        <x:f>IF(OR(I644&lt;&gt;"قابل مقایسه",COUNT(E644:F644)&lt;2),"n.a.",E644-F644)</x:f>
        <x:v>n.a.</x:v>
      </x:c>
      <x:c r="H644" s="39" t="n">
        <x:f>IF(COUNT(E644:F644)&lt;2,"n.a.",E644-F644)</x:f>
        <x:v>0</x:v>
      </x:c>
      <x:c r="I644" s="3" t="str">
        <x:v>شکست تعریف</x:v>
      </x:c>
      <x:c r="J644" s="3" t="str">
        <x:v>واحد درصد</x:v>
      </x:c>
      <x:c r="K644" s="3"/>
      <x:c r="L644" s="3"/>
      <x:c r="M644" s="3"/>
    </x:row>
    <x:row r="645" ht="42" customHeight="1">
      <x:c r="A645" s="2" t="str">
        <x:v>الکترونیک کارت دماوند</x:v>
      </x:c>
      <x:c r="B645" s="17" t="str">
        <x:v>تراکنش‌دار به فعال سیستمی</x:v>
      </x:c>
      <x:c r="C645" s="3" t="str">
        <x:v>موبایلی</x:v>
      </x:c>
      <x:c r="D645" s="3" t="str">
        <x:v>ماهانه</x:v>
      </x:c>
      <x:c r="E645" s="39" t="n">
        <x:f>IF(NOT(ISNUMBER('ورودی ابزار'!E380)),"n.a.",'ورودی ابزار'!E380)</x:f>
        <x:v>0</x:v>
      </x:c>
      <x:c r="F645" s="39" t="n">
        <x:f>IF(NOT(ISNUMBER('ورودی ابزار'!E662)),"n.a.",'ورودی ابزار'!E662)</x:f>
        <x:v>0</x:v>
      </x:c>
      <x:c r="G645" s="39" t="n">
        <x:f>IF(OR(I645&lt;&gt;"قابل مقایسه",COUNT(E645:F645)&lt;2),"n.a.",E645-F645)</x:f>
        <x:v>0</x:v>
      </x:c>
      <x:c r="H645" s="39" t="n">
        <x:f>IF(COUNT(E645:F645)&lt;2,"n.a.",E645-F645)</x:f>
        <x:v>0</x:v>
      </x:c>
      <x:c r="I645" s="3" t="str">
        <x:v>قابل مقایسه</x:v>
      </x:c>
      <x:c r="J645" s="3" t="str">
        <x:v>واحد درصد</x:v>
      </x:c>
      <x:c r="K645" s="3"/>
      <x:c r="L645" s="3"/>
      <x:c r="M645" s="3"/>
    </x:row>
    <x:row r="646" ht="42" customHeight="1">
      <x:c r="A646" s="2" t="str">
        <x:v>الکترونیک کارت دماوند</x:v>
      </x:c>
      <x:c r="B646" s="17" t="str">
        <x:v>تراکنش‌دار به فعال سیستمی</x:v>
      </x:c>
      <x:c r="C646" s="3" t="str">
        <x:v>موبایلی</x:v>
      </x:c>
      <x:c r="D646" s="3" t="str">
        <x:v>سالانه</x:v>
      </x:c>
      <x:c r="E646" s="39" t="n">
        <x:f>IF(NOT(ISNUMBER('ورودی ابزار'!E380)),"n.a.",'ورودی ابزار'!E380)</x:f>
        <x:v>0</x:v>
      </x:c>
      <x:c r="F646" s="39" t="n">
        <x:f>IF(NOT(ISNUMBER('ورودی ابزار'!E949)),"n.a.",'ورودی ابزار'!E949)</x:f>
        <x:v>0</x:v>
      </x:c>
      <x:c r="G646" s="39" t="str">
        <x:f>IF(OR(I646&lt;&gt;"قابل مقایسه",COUNT(E646:F646)&lt;2),"n.a.",E646-F646)</x:f>
        <x:v>n.a.</x:v>
      </x:c>
      <x:c r="H646" s="39" t="n">
        <x:f>IF(COUNT(E646:F646)&lt;2,"n.a.",E646-F646)</x:f>
        <x:v>0</x:v>
      </x:c>
      <x:c r="I646" s="3" t="str">
        <x:v>شکست تعریف</x:v>
      </x:c>
      <x:c r="J646" s="3" t="str">
        <x:v>واحد درصد</x:v>
      </x:c>
      <x:c r="K646" s="3"/>
      <x:c r="L646" s="3"/>
      <x:c r="M646" s="3"/>
    </x:row>
    <x:row r="647" ht="42" customHeight="1">
      <x:c r="A647" s="2" t="str">
        <x:v>الکترونیک کارت دماوند</x:v>
      </x:c>
      <x:c r="B647" s="17" t="str">
        <x:v>تراکنش‌دار به فعال سیستمی</x:v>
      </x:c>
      <x:c r="C647" s="3" t="str">
        <x:v>همه</x:v>
      </x:c>
      <x:c r="D647" s="3" t="str">
        <x:v>ماهانه</x:v>
      </x:c>
      <x:c r="E647" s="39" t="n">
        <x:f>IF(NOT(ISNUMBER('ورودی ابزار'!E381)),"n.a.",'ورودی ابزار'!E381)</x:f>
        <x:v>58.99</x:v>
      </x:c>
      <x:c r="F647" s="39" t="n">
        <x:f>IF(NOT(ISNUMBER('ورودی ابزار'!E663)),"n.a.",'ورودی ابزار'!E663)</x:f>
        <x:v>61.37</x:v>
      </x:c>
      <x:c r="G647" s="39" t="n">
        <x:f>IF(OR(I647&lt;&gt;"قابل مقایسه",COUNT(E647:F647)&lt;2),"n.a.",E647-F647)</x:f>
        <x:v>-2.3799999999999955</x:v>
      </x:c>
      <x:c r="H647" s="39" t="n">
        <x:f>IF(COUNT(E647:F647)&lt;2,"n.a.",E647-F647)</x:f>
        <x:v>-2.3799999999999955</x:v>
      </x:c>
      <x:c r="I647" s="3" t="str">
        <x:v>قابل مقایسه</x:v>
      </x:c>
      <x:c r="J647" s="3" t="str">
        <x:v>واحد درصد</x:v>
      </x:c>
      <x:c r="K647" s="3"/>
      <x:c r="L647" s="3"/>
      <x:c r="M647" s="3"/>
    </x:row>
    <x:row r="648" ht="42" customHeight="1">
      <x:c r="A648" s="2" t="str">
        <x:v>الکترونیک کارت دماوند</x:v>
      </x:c>
      <x:c r="B648" s="17" t="str">
        <x:v>تراکنش‌دار به فعال سیستمی</x:v>
      </x:c>
      <x:c r="C648" s="3" t="str">
        <x:v>همه</x:v>
      </x:c>
      <x:c r="D648" s="3" t="str">
        <x:v>سالانه</x:v>
      </x:c>
      <x:c r="E648" s="39" t="n">
        <x:f>IF(NOT(ISNUMBER('ورودی ابزار'!E381)),"n.a.",'ورودی ابزار'!E381)</x:f>
        <x:v>58.99</x:v>
      </x:c>
      <x:c r="F648" s="39" t="n">
        <x:f>IF(NOT(ISNUMBER('ورودی ابزار'!E950)),"n.a.",'ورودی ابزار'!E950)</x:f>
        <x:v>57.74</x:v>
      </x:c>
      <x:c r="G648" s="39" t="str">
        <x:f>IF(OR(I648&lt;&gt;"قابل مقایسه",COUNT(E648:F648)&lt;2),"n.a.",E648-F648)</x:f>
        <x:v>n.a.</x:v>
      </x:c>
      <x:c r="H648" s="39" t="n">
        <x:f>IF(COUNT(E648:F648)&lt;2,"n.a.",E648-F648)</x:f>
        <x:v>1.25</x:v>
      </x:c>
      <x:c r="I648" s="3" t="str">
        <x:v>شکست تعریف</x:v>
      </x:c>
      <x:c r="J648" s="3" t="str">
        <x:v>واحد درصد</x:v>
      </x:c>
      <x:c r="K648" s="3"/>
      <x:c r="L648" s="3"/>
      <x:c r="M648" s="3"/>
    </x:row>
    <x:row r="649" ht="42" customHeight="1">
      <x:c r="A649" s="2" t="str">
        <x:v>فن آوا کارت</x:v>
      </x:c>
      <x:c r="B649" s="17" t="str">
        <x:v>تراکنش‌دار به فعال سیستمی</x:v>
      </x:c>
      <x:c r="C649" s="3" t="str">
        <x:v>کارت‌خوان</x:v>
      </x:c>
      <x:c r="D649" s="3" t="str">
        <x:v>ماهانه</x:v>
      </x:c>
      <x:c r="E649" s="39" t="n">
        <x:f>IF(NOT(ISNUMBER('ورودی ابزار'!E382)),"n.a.",'ورودی ابزار'!E382)</x:f>
        <x:v>53.08</x:v>
      </x:c>
      <x:c r="F649" s="39" t="n">
        <x:f>IF(NOT(ISNUMBER('ورودی ابزار'!E664)),"n.a.",'ورودی ابزار'!E664)</x:f>
        <x:v>56.16</x:v>
      </x:c>
      <x:c r="G649" s="39" t="n">
        <x:f>IF(OR(I649&lt;&gt;"قابل مقایسه",COUNT(E649:F649)&lt;2),"n.a.",E649-F649)</x:f>
        <x:v>-3.0799999999999983</x:v>
      </x:c>
      <x:c r="H649" s="39" t="n">
        <x:f>IF(COUNT(E649:F649)&lt;2,"n.a.",E649-F649)</x:f>
        <x:v>-3.0799999999999983</x:v>
      </x:c>
      <x:c r="I649" s="3" t="str">
        <x:v>قابل مقایسه</x:v>
      </x:c>
      <x:c r="J649" s="3" t="str">
        <x:v>واحد درصد</x:v>
      </x:c>
      <x:c r="K649" s="3"/>
      <x:c r="L649" s="3"/>
      <x:c r="M649" s="3"/>
    </x:row>
    <x:row r="650" ht="42" customHeight="1">
      <x:c r="A650" s="2" t="str">
        <x:v>فن آوا کارت</x:v>
      </x:c>
      <x:c r="B650" s="17" t="str">
        <x:v>تراکنش‌دار به فعال سیستمی</x:v>
      </x:c>
      <x:c r="C650" s="3" t="str">
        <x:v>کارت‌خوان</x:v>
      </x:c>
      <x:c r="D650" s="3" t="str">
        <x:v>سالانه</x:v>
      </x:c>
      <x:c r="E650" s="39" t="n">
        <x:f>IF(NOT(ISNUMBER('ورودی ابزار'!E382)),"n.a.",'ورودی ابزار'!E382)</x:f>
        <x:v>53.08</x:v>
      </x:c>
      <x:c r="F650" s="39" t="n">
        <x:f>IF(NOT(ISNUMBER('ورودی ابزار'!E931)),"n.a.",'ورودی ابزار'!E931)</x:f>
        <x:v>67.02</x:v>
      </x:c>
      <x:c r="G650" s="39" t="str">
        <x:f>IF(OR(I650&lt;&gt;"قابل مقایسه",COUNT(E650:F650)&lt;2),"n.a.",E650-F650)</x:f>
        <x:v>n.a.</x:v>
      </x:c>
      <x:c r="H650" s="39" t="n">
        <x:f>IF(COUNT(E650:F650)&lt;2,"n.a.",E650-F650)</x:f>
        <x:v>-13.939999999999998</x:v>
      </x:c>
      <x:c r="I650" s="3" t="str">
        <x:v>شکست تعریف</x:v>
      </x:c>
      <x:c r="J650" s="3" t="str">
        <x:v>واحد درصد</x:v>
      </x:c>
      <x:c r="K650" s="3"/>
      <x:c r="L650" s="3"/>
      <x:c r="M650" s="3"/>
    </x:row>
    <x:row r="651" ht="42" customHeight="1">
      <x:c r="A651" s="2" t="str">
        <x:v>فن آوا کارت</x:v>
      </x:c>
      <x:c r="B651" s="17" t="str">
        <x:v>تراکنش‌دار به فعال سیستمی</x:v>
      </x:c>
      <x:c r="C651" s="3" t="str">
        <x:v>اینترنتی</x:v>
      </x:c>
      <x:c r="D651" s="3" t="str">
        <x:v>ماهانه</x:v>
      </x:c>
      <x:c r="E651" s="39" t="n">
        <x:f>IF(NOT(ISNUMBER('ورودی ابزار'!E383)),"n.a.",'ورودی ابزار'!E383)</x:f>
        <x:v>56.87</x:v>
      </x:c>
      <x:c r="F651" s="39" t="n">
        <x:f>IF(NOT(ISNUMBER('ورودی ابزار'!E665)),"n.a.",'ورودی ابزار'!E665)</x:f>
        <x:v>42.91</x:v>
      </x:c>
      <x:c r="G651" s="39" t="n">
        <x:f>IF(OR(I651&lt;&gt;"قابل مقایسه",COUNT(E651:F651)&lt;2),"n.a.",E651-F651)</x:f>
        <x:v>13.96</x:v>
      </x:c>
      <x:c r="H651" s="39" t="n">
        <x:f>IF(COUNT(E651:F651)&lt;2,"n.a.",E651-F651)</x:f>
        <x:v>13.96</x:v>
      </x:c>
      <x:c r="I651" s="3" t="str">
        <x:v>قابل مقایسه</x:v>
      </x:c>
      <x:c r="J651" s="3" t="str">
        <x:v>واحد درصد</x:v>
      </x:c>
      <x:c r="K651" s="3"/>
      <x:c r="L651" s="3"/>
      <x:c r="M651" s="3"/>
    </x:row>
    <x:row r="652" ht="42" customHeight="1">
      <x:c r="A652" s="2" t="str">
        <x:v>فن آوا کارت</x:v>
      </x:c>
      <x:c r="B652" s="17" t="str">
        <x:v>تراکنش‌دار به فعال سیستمی</x:v>
      </x:c>
      <x:c r="C652" s="3" t="str">
        <x:v>اینترنتی</x:v>
      </x:c>
      <x:c r="D652" s="3" t="str">
        <x:v>سالانه</x:v>
      </x:c>
      <x:c r="E652" s="39" t="n">
        <x:f>IF(NOT(ISNUMBER('ورودی ابزار'!E383)),"n.a.",'ورودی ابزار'!E383)</x:f>
        <x:v>56.87</x:v>
      </x:c>
      <x:c r="F652" s="39" t="n">
        <x:f>IF(NOT(ISNUMBER('ورودی ابزار'!E932)),"n.a.",'ورودی ابزار'!E932)</x:f>
        <x:v>79.78</x:v>
      </x:c>
      <x:c r="G652" s="39" t="str">
        <x:f>IF(OR(I652&lt;&gt;"قابل مقایسه",COUNT(E652:F652)&lt;2),"n.a.",E652-F652)</x:f>
        <x:v>n.a.</x:v>
      </x:c>
      <x:c r="H652" s="39" t="n">
        <x:f>IF(COUNT(E652:F652)&lt;2,"n.a.",E652-F652)</x:f>
        <x:v>-22.910000000000004</x:v>
      </x:c>
      <x:c r="I652" s="3" t="str">
        <x:v>شکست تعریف</x:v>
      </x:c>
      <x:c r="J652" s="3" t="str">
        <x:v>واحد درصد</x:v>
      </x:c>
      <x:c r="K652" s="3"/>
      <x:c r="L652" s="3"/>
      <x:c r="M652" s="3"/>
    </x:row>
    <x:row r="653" ht="42" customHeight="1">
      <x:c r="A653" s="2" t="str">
        <x:v>فن آوا کارت</x:v>
      </x:c>
      <x:c r="B653" s="17" t="str">
        <x:v>تراکنش‌دار به فعال سیستمی</x:v>
      </x:c>
      <x:c r="C653" s="3" t="str">
        <x:v>کد دستوری</x:v>
      </x:c>
      <x:c r="D653" s="3" t="str">
        <x:v>ماهانه</x:v>
      </x:c>
      <x:c r="E653" s="39" t="n">
        <x:f>IF(NOT(ISNUMBER('ورودی ابزار'!E384)),"n.a.",'ورودی ابزار'!E384)</x:f>
        <x:v>0</x:v>
      </x:c>
      <x:c r="F653" s="39" t="n">
        <x:f>IF(NOT(ISNUMBER('ورودی ابزار'!E666)),"n.a.",'ورودی ابزار'!E666)</x:f>
        <x:v>0</x:v>
      </x:c>
      <x:c r="G653" s="39" t="n">
        <x:f>IF(OR(I653&lt;&gt;"قابل مقایسه",COUNT(E653:F653)&lt;2),"n.a.",E653-F653)</x:f>
        <x:v>0</x:v>
      </x:c>
      <x:c r="H653" s="39" t="n">
        <x:f>IF(COUNT(E653:F653)&lt;2,"n.a.",E653-F653)</x:f>
        <x:v>0</x:v>
      </x:c>
      <x:c r="I653" s="3" t="str">
        <x:v>قابل مقایسه</x:v>
      </x:c>
      <x:c r="J653" s="3" t="str">
        <x:v>واحد درصد</x:v>
      </x:c>
      <x:c r="K653" s="3"/>
      <x:c r="L653" s="3"/>
      <x:c r="M653" s="3"/>
    </x:row>
    <x:row r="654" ht="42" customHeight="1">
      <x:c r="A654" s="2" t="str">
        <x:v>فن آوا کارت</x:v>
      </x:c>
      <x:c r="B654" s="17" t="str">
        <x:v>تراکنش‌دار به فعال سیستمی</x:v>
      </x:c>
      <x:c r="C654" s="3" t="str">
        <x:v>کد دستوری</x:v>
      </x:c>
      <x:c r="D654" s="3" t="str">
        <x:v>سالانه</x:v>
      </x:c>
      <x:c r="E654" s="39" t="n">
        <x:f>IF(NOT(ISNUMBER('ورودی ابزار'!E384)),"n.a.",'ورودی ابزار'!E384)</x:f>
        <x:v>0</x:v>
      </x:c>
      <x:c r="F654" s="39" t="n">
        <x:f>IF(NOT(ISNUMBER('ورودی ابزار'!E933)),"n.a.",'ورودی ابزار'!E933)</x:f>
        <x:v>0</x:v>
      </x:c>
      <x:c r="G654" s="39" t="str">
        <x:f>IF(OR(I654&lt;&gt;"قابل مقایسه",COUNT(E654:F654)&lt;2),"n.a.",E654-F654)</x:f>
        <x:v>n.a.</x:v>
      </x:c>
      <x:c r="H654" s="39" t="n">
        <x:f>IF(COUNT(E654:F654)&lt;2,"n.a.",E654-F654)</x:f>
        <x:v>0</x:v>
      </x:c>
      <x:c r="I654" s="3" t="str">
        <x:v>شکست تعریف</x:v>
      </x:c>
      <x:c r="J654" s="3" t="str">
        <x:v>واحد درصد</x:v>
      </x:c>
      <x:c r="K654" s="3"/>
      <x:c r="L654" s="3"/>
      <x:c r="M654" s="3"/>
    </x:row>
    <x:row r="655" ht="42" customHeight="1">
      <x:c r="A655" s="2" t="str">
        <x:v>فن آوا کارت</x:v>
      </x:c>
      <x:c r="B655" s="17" t="str">
        <x:v>تراکنش‌دار به فعال سیستمی</x:v>
      </x:c>
      <x:c r="C655" s="3" t="str">
        <x:v>موبایلی</x:v>
      </x:c>
      <x:c r="D655" s="3" t="str">
        <x:v>ماهانه</x:v>
      </x:c>
      <x:c r="E655" s="39" t="n">
        <x:f>IF(NOT(ISNUMBER('ورودی ابزار'!E385)),"n.a.",'ورودی ابزار'!E385)</x:f>
        <x:v>0</x:v>
      </x:c>
      <x:c r="F655" s="39" t="n">
        <x:f>IF(NOT(ISNUMBER('ورودی ابزار'!E667)),"n.a.",'ورودی ابزار'!E667)</x:f>
        <x:v>100</x:v>
      </x:c>
      <x:c r="G655" s="39" t="n">
        <x:f>IF(OR(I655&lt;&gt;"قابل مقایسه",COUNT(E655:F655)&lt;2),"n.a.",E655-F655)</x:f>
        <x:v>-100</x:v>
      </x:c>
      <x:c r="H655" s="39" t="n">
        <x:f>IF(COUNT(E655:F655)&lt;2,"n.a.",E655-F655)</x:f>
        <x:v>-100</x:v>
      </x:c>
      <x:c r="I655" s="3" t="str">
        <x:v>قابل مقایسه</x:v>
      </x:c>
      <x:c r="J655" s="3" t="str">
        <x:v>واحد درصد</x:v>
      </x:c>
      <x:c r="K655" s="3"/>
      <x:c r="L655" s="3"/>
      <x:c r="M655" s="3"/>
    </x:row>
    <x:row r="656" ht="42" customHeight="1">
      <x:c r="A656" s="2" t="str">
        <x:v>فن آوا کارت</x:v>
      </x:c>
      <x:c r="B656" s="17" t="str">
        <x:v>تراکنش‌دار به فعال سیستمی</x:v>
      </x:c>
      <x:c r="C656" s="3" t="str">
        <x:v>موبایلی</x:v>
      </x:c>
      <x:c r="D656" s="3" t="str">
        <x:v>سالانه</x:v>
      </x:c>
      <x:c r="E656" s="39" t="n">
        <x:f>IF(NOT(ISNUMBER('ورودی ابزار'!E385)),"n.a.",'ورودی ابزار'!E385)</x:f>
        <x:v>0</x:v>
      </x:c>
      <x:c r="F656" s="39" t="n">
        <x:f>IF(NOT(ISNUMBER('ورودی ابزار'!E934)),"n.a.",'ورودی ابزار'!E934)</x:f>
        <x:v>0</x:v>
      </x:c>
      <x:c r="G656" s="39" t="str">
        <x:f>IF(OR(I656&lt;&gt;"قابل مقایسه",COUNT(E656:F656)&lt;2),"n.a.",E656-F656)</x:f>
        <x:v>n.a.</x:v>
      </x:c>
      <x:c r="H656" s="39" t="n">
        <x:f>IF(COUNT(E656:F656)&lt;2,"n.a.",E656-F656)</x:f>
        <x:v>0</x:v>
      </x:c>
      <x:c r="I656" s="3" t="str">
        <x:v>شکست تعریف</x:v>
      </x:c>
      <x:c r="J656" s="3" t="str">
        <x:v>واحد درصد</x:v>
      </x:c>
      <x:c r="K656" s="3"/>
      <x:c r="L656" s="3"/>
      <x:c r="M656" s="3"/>
    </x:row>
    <x:row r="657" ht="42" customHeight="1">
      <x:c r="A657" s="2" t="str">
        <x:v>فن آوا کارت</x:v>
      </x:c>
      <x:c r="B657" s="17" t="str">
        <x:v>تراکنش‌دار به فعال سیستمی</x:v>
      </x:c>
      <x:c r="C657" s="3" t="str">
        <x:v>همه</x:v>
      </x:c>
      <x:c r="D657" s="3" t="str">
        <x:v>ماهانه</x:v>
      </x:c>
      <x:c r="E657" s="39" t="n">
        <x:f>IF(NOT(ISNUMBER('ورودی ابزار'!E386)),"n.a.",'ورودی ابزار'!E386)</x:f>
        <x:v>53.09</x:v>
      </x:c>
      <x:c r="F657" s="39" t="n">
        <x:f>IF(NOT(ISNUMBER('ورودی ابزار'!E668)),"n.a.",'ورودی ابزار'!E668)</x:f>
        <x:v>56.13</x:v>
      </x:c>
      <x:c r="G657" s="39" t="n">
        <x:f>IF(OR(I657&lt;&gt;"قابل مقایسه",COUNT(E657:F657)&lt;2),"n.a.",E657-F657)</x:f>
        <x:v>-3.039999999999999</x:v>
      </x:c>
      <x:c r="H657" s="39" t="n">
        <x:f>IF(COUNT(E657:F657)&lt;2,"n.a.",E657-F657)</x:f>
        <x:v>-3.039999999999999</x:v>
      </x:c>
      <x:c r="I657" s="3" t="str">
        <x:v>قابل مقایسه</x:v>
      </x:c>
      <x:c r="J657" s="3" t="str">
        <x:v>واحد درصد</x:v>
      </x:c>
      <x:c r="K657" s="3"/>
      <x:c r="L657" s="3"/>
      <x:c r="M657" s="3"/>
    </x:row>
    <x:row r="658" ht="42" customHeight="1">
      <x:c r="A658" s="2" t="str">
        <x:v>فن آوا کارت</x:v>
      </x:c>
      <x:c r="B658" s="17" t="str">
        <x:v>تراکنش‌دار به فعال سیستمی</x:v>
      </x:c>
      <x:c r="C658" s="3" t="str">
        <x:v>همه</x:v>
      </x:c>
      <x:c r="D658" s="3" t="str">
        <x:v>سالانه</x:v>
      </x:c>
      <x:c r="E658" s="39" t="n">
        <x:f>IF(NOT(ISNUMBER('ورودی ابزار'!E386)),"n.a.",'ورودی ابزار'!E386)</x:f>
        <x:v>53.09</x:v>
      </x:c>
      <x:c r="F658" s="39" t="n">
        <x:f>IF(NOT(ISNUMBER('ورودی ابزار'!E935)),"n.a.",'ورودی ابزار'!E935)</x:f>
        <x:v>67.03</x:v>
      </x:c>
      <x:c r="G658" s="39" t="str">
        <x:f>IF(OR(I658&lt;&gt;"قابل مقایسه",COUNT(E658:F658)&lt;2),"n.a.",E658-F658)</x:f>
        <x:v>n.a.</x:v>
      </x:c>
      <x:c r="H658" s="39" t="n">
        <x:f>IF(COUNT(E658:F658)&lt;2,"n.a.",E658-F658)</x:f>
        <x:v>-13.939999999999998</x:v>
      </x:c>
      <x:c r="I658" s="3" t="str">
        <x:v>شکست تعریف</x:v>
      </x:c>
      <x:c r="J658" s="3" t="str">
        <x:v>واحد درصد</x:v>
      </x:c>
      <x:c r="K658" s="3"/>
      <x:c r="L658" s="3"/>
      <x:c r="M658" s="3"/>
    </x:row>
    <x:row r="659" ht="42" customHeight="1">
      <x:c r="A659" s="2" t="str">
        <x:v>NETWORK</x:v>
      </x:c>
      <x:c r="B659" s="17" t="str">
        <x:v>تراکنش‌دار به فعال سیستمی</x:v>
      </x:c>
      <x:c r="C659" s="3" t="str">
        <x:v>کارت‌خوان</x:v>
      </x:c>
      <x:c r="D659" s="3" t="str">
        <x:v>ماهانه</x:v>
      </x:c>
      <x:c r="E659" s="39" t="n">
        <x:f>IF(NOT(ISNUMBER('ورودی ابزار'!E387)),"n.a.",'ورودی ابزار'!E387)</x:f>
        <x:v>81.92</x:v>
      </x:c>
      <x:c r="F659" s="39" t="n">
        <x:f>IF(NOT(ISNUMBER('ورودی ابزار'!E669)),"n.a.",'ورودی ابزار'!E669)</x:f>
        <x:v>81.99</x:v>
      </x:c>
      <x:c r="G659" s="39" t="n">
        <x:f>IF(OR(I659&lt;&gt;"قابل مقایسه",COUNT(E659:F659)&lt;2),"n.a.",E659-F659)</x:f>
        <x:v>-0.06999999999999318</x:v>
      </x:c>
      <x:c r="H659" s="39" t="n">
        <x:f>IF(COUNT(E659:F659)&lt;2,"n.a.",E659-F659)</x:f>
        <x:v>-0.06999999999999318</x:v>
      </x:c>
      <x:c r="I659" s="3" t="str">
        <x:v>قابل مقایسه</x:v>
      </x:c>
      <x:c r="J659" s="3" t="str">
        <x:v>واحد درصد</x:v>
      </x:c>
      <x:c r="K659" s="3"/>
      <x:c r="L659" s="3"/>
      <x:c r="M659" s="3"/>
    </x:row>
    <x:row r="660" ht="42" customHeight="1">
      <x:c r="A660" s="2" t="str">
        <x:v>NETWORK</x:v>
      </x:c>
      <x:c r="B660" s="17" t="str">
        <x:v>تراکنش‌دار به فعال سیستمی</x:v>
      </x:c>
      <x:c r="C660" s="3" t="str">
        <x:v>کارت‌خوان</x:v>
      </x:c>
      <x:c r="D660" s="3" t="str">
        <x:v>سالانه</x:v>
      </x:c>
      <x:c r="E660" s="39" t="n">
        <x:f>IF(NOT(ISNUMBER('ورودی ابزار'!E387)),"n.a.",'ورودی ابزار'!E387)</x:f>
        <x:v>81.92</x:v>
      </x:c>
      <x:c r="F660" s="39" t="n">
        <x:f>IF(NOT(ISNUMBER('ورودی ابزار'!E951)),"n.a.",'ورودی ابزار'!E951)</x:f>
        <x:v>81.93</x:v>
      </x:c>
      <x:c r="G660" s="39" t="str">
        <x:f>IF(OR(I660&lt;&gt;"قابل مقایسه",COUNT(E660:F660)&lt;2),"n.a.",E660-F660)</x:f>
        <x:v>n.a.</x:v>
      </x:c>
      <x:c r="H660" s="39" t="n">
        <x:f>IF(COUNT(E660:F660)&lt;2,"n.a.",E660-F660)</x:f>
        <x:v>-0.010000000000005116</x:v>
      </x:c>
      <x:c r="I660" s="3" t="str">
        <x:v>شکست تعریف</x:v>
      </x:c>
      <x:c r="J660" s="3" t="str">
        <x:v>واحد درصد</x:v>
      </x:c>
      <x:c r="K660" s="3"/>
      <x:c r="L660" s="3"/>
      <x:c r="M660" s="3"/>
    </x:row>
    <x:row r="661" ht="42" customHeight="1">
      <x:c r="A661" s="2" t="str">
        <x:v>NETWORK</x:v>
      </x:c>
      <x:c r="B661" s="17" t="str">
        <x:v>تراکنش‌دار به فعال سیستمی</x:v>
      </x:c>
      <x:c r="C661" s="3" t="str">
        <x:v>اینترنتی</x:v>
      </x:c>
      <x:c r="D661" s="3" t="str">
        <x:v>ماهانه</x:v>
      </x:c>
      <x:c r="E661" s="39" t="n">
        <x:f>IF(NOT(ISNUMBER('ورودی ابزار'!E388)),"n.a.",'ورودی ابزار'!E388)</x:f>
        <x:v>19.12</x:v>
      </x:c>
      <x:c r="F661" s="39" t="n">
        <x:f>IF(NOT(ISNUMBER('ورودی ابزار'!E670)),"n.a.",'ورودی ابزار'!E670)</x:f>
        <x:v>19.74</x:v>
      </x:c>
      <x:c r="G661" s="39" t="n">
        <x:f>IF(OR(I661&lt;&gt;"قابل مقایسه",COUNT(E661:F661)&lt;2),"n.a.",E661-F661)</x:f>
        <x:v>-0.6199999999999974</x:v>
      </x:c>
      <x:c r="H661" s="39" t="n">
        <x:f>IF(COUNT(E661:F661)&lt;2,"n.a.",E661-F661)</x:f>
        <x:v>-0.6199999999999974</x:v>
      </x:c>
      <x:c r="I661" s="3" t="str">
        <x:v>قابل مقایسه</x:v>
      </x:c>
      <x:c r="J661" s="3" t="str">
        <x:v>واحد درصد</x:v>
      </x:c>
      <x:c r="K661" s="3"/>
      <x:c r="L661" s="3"/>
      <x:c r="M661" s="3"/>
    </x:row>
    <x:row r="662" ht="42" customHeight="1">
      <x:c r="A662" s="2" t="str">
        <x:v>NETWORK</x:v>
      </x:c>
      <x:c r="B662" s="17" t="str">
        <x:v>تراکنش‌دار به فعال سیستمی</x:v>
      </x:c>
      <x:c r="C662" s="3" t="str">
        <x:v>اینترنتی</x:v>
      </x:c>
      <x:c r="D662" s="3" t="str">
        <x:v>سالانه</x:v>
      </x:c>
      <x:c r="E662" s="39" t="n">
        <x:f>IF(NOT(ISNUMBER('ورودی ابزار'!E388)),"n.a.",'ورودی ابزار'!E388)</x:f>
        <x:v>19.12</x:v>
      </x:c>
      <x:c r="F662" s="39" t="n">
        <x:f>IF(NOT(ISNUMBER('ورودی ابزار'!E952)),"n.a.",'ورودی ابزار'!E952)</x:f>
        <x:v>30.6</x:v>
      </x:c>
      <x:c r="G662" s="39" t="str">
        <x:f>IF(OR(I662&lt;&gt;"قابل مقایسه",COUNT(E662:F662)&lt;2),"n.a.",E662-F662)</x:f>
        <x:v>n.a.</x:v>
      </x:c>
      <x:c r="H662" s="39" t="n">
        <x:f>IF(COUNT(E662:F662)&lt;2,"n.a.",E662-F662)</x:f>
        <x:v>-11.48</x:v>
      </x:c>
      <x:c r="I662" s="3" t="str">
        <x:v>شکست تعریف</x:v>
      </x:c>
      <x:c r="J662" s="3" t="str">
        <x:v>واحد درصد</x:v>
      </x:c>
      <x:c r="K662" s="3"/>
      <x:c r="L662" s="3"/>
      <x:c r="M662" s="3"/>
    </x:row>
    <x:row r="663" ht="42" customHeight="1">
      <x:c r="A663" s="2" t="str">
        <x:v>NETWORK</x:v>
      </x:c>
      <x:c r="B663" s="17" t="str">
        <x:v>تراکنش‌دار به فعال سیستمی</x:v>
      </x:c>
      <x:c r="C663" s="3" t="str">
        <x:v>کد دستوری</x:v>
      </x:c>
      <x:c r="D663" s="3" t="str">
        <x:v>ماهانه</x:v>
      </x:c>
      <x:c r="E663" s="39" t="n">
        <x:f>IF(NOT(ISNUMBER('ورودی ابزار'!E389)),"n.a.",'ورودی ابزار'!E389)</x:f>
        <x:v>24.04</x:v>
      </x:c>
      <x:c r="F663" s="39" t="n">
        <x:f>IF(NOT(ISNUMBER('ورودی ابزار'!E671)),"n.a.",'ورودی ابزار'!E671)</x:f>
        <x:v>24.92</x:v>
      </x:c>
      <x:c r="G663" s="39" t="n">
        <x:f>IF(OR(I663&lt;&gt;"قابل مقایسه",COUNT(E663:F663)&lt;2),"n.a.",E663-F663)</x:f>
        <x:v>-0.8800000000000026</x:v>
      </x:c>
      <x:c r="H663" s="39" t="n">
        <x:f>IF(COUNT(E663:F663)&lt;2,"n.a.",E663-F663)</x:f>
        <x:v>-0.8800000000000026</x:v>
      </x:c>
      <x:c r="I663" s="3" t="str">
        <x:v>قابل مقایسه</x:v>
      </x:c>
      <x:c r="J663" s="3" t="str">
        <x:v>واحد درصد</x:v>
      </x:c>
      <x:c r="K663" s="3"/>
      <x:c r="L663" s="3"/>
      <x:c r="M663" s="3"/>
    </x:row>
    <x:row r="664" ht="42" customHeight="1">
      <x:c r="A664" s="2" t="str">
        <x:v>NETWORK</x:v>
      </x:c>
      <x:c r="B664" s="17" t="str">
        <x:v>تراکنش‌دار به فعال سیستمی</x:v>
      </x:c>
      <x:c r="C664" s="3" t="str">
        <x:v>کد دستوری</x:v>
      </x:c>
      <x:c r="D664" s="3" t="str">
        <x:v>سالانه</x:v>
      </x:c>
      <x:c r="E664" s="39" t="n">
        <x:f>IF(NOT(ISNUMBER('ورودی ابزار'!E389)),"n.a.",'ورودی ابزار'!E389)</x:f>
        <x:v>24.04</x:v>
      </x:c>
      <x:c r="F664" s="39" t="n">
        <x:f>IF(NOT(ISNUMBER('ورودی ابزار'!E953)),"n.a.",'ورودی ابزار'!E953)</x:f>
        <x:v>3</x:v>
      </x:c>
      <x:c r="G664" s="39" t="str">
        <x:f>IF(OR(I664&lt;&gt;"قابل مقایسه",COUNT(E664:F664)&lt;2),"n.a.",E664-F664)</x:f>
        <x:v>n.a.</x:v>
      </x:c>
      <x:c r="H664" s="39" t="n">
        <x:f>IF(COUNT(E664:F664)&lt;2,"n.a.",E664-F664)</x:f>
        <x:v>21.04</x:v>
      </x:c>
      <x:c r="I664" s="3" t="str">
        <x:v>شکست تعریف</x:v>
      </x:c>
      <x:c r="J664" s="3" t="str">
        <x:v>واحد درصد</x:v>
      </x:c>
      <x:c r="K664" s="3"/>
      <x:c r="L664" s="3"/>
      <x:c r="M664" s="3"/>
    </x:row>
    <x:row r="665" ht="42" customHeight="1">
      <x:c r="A665" s="2" t="str">
        <x:v>NETWORK</x:v>
      </x:c>
      <x:c r="B665" s="17" t="str">
        <x:v>تراکنش‌دار به فعال سیستمی</x:v>
      </x:c>
      <x:c r="C665" s="3" t="str">
        <x:v>موبایلی</x:v>
      </x:c>
      <x:c r="D665" s="3" t="str">
        <x:v>ماهانه</x:v>
      </x:c>
      <x:c r="E665" s="39" t="n">
        <x:f>IF(NOT(ISNUMBER('ورودی ابزار'!E390)),"n.a.",'ورودی ابزار'!E390)</x:f>
        <x:v>42.15</x:v>
      </x:c>
      <x:c r="F665" s="39" t="n">
        <x:f>IF(NOT(ISNUMBER('ورودی ابزار'!E672)),"n.a.",'ورودی ابزار'!E672)</x:f>
        <x:v>39.29</x:v>
      </x:c>
      <x:c r="G665" s="39" t="n">
        <x:f>IF(OR(I665&lt;&gt;"قابل مقایسه",COUNT(E665:F665)&lt;2),"n.a.",E665-F665)</x:f>
        <x:v>2.8599999999999994</x:v>
      </x:c>
      <x:c r="H665" s="39" t="n">
        <x:f>IF(COUNT(E665:F665)&lt;2,"n.a.",E665-F665)</x:f>
        <x:v>2.8599999999999994</x:v>
      </x:c>
      <x:c r="I665" s="3" t="str">
        <x:v>قابل مقایسه</x:v>
      </x:c>
      <x:c r="J665" s="3" t="str">
        <x:v>واحد درصد</x:v>
      </x:c>
      <x:c r="K665" s="3"/>
      <x:c r="L665" s="3"/>
      <x:c r="M665" s="3"/>
    </x:row>
    <x:row r="666" ht="42" customHeight="1">
      <x:c r="A666" s="2" t="str">
        <x:v>NETWORK</x:v>
      </x:c>
      <x:c r="B666" s="17" t="str">
        <x:v>تراکنش‌دار به فعال سیستمی</x:v>
      </x:c>
      <x:c r="C666" s="3" t="str">
        <x:v>موبایلی</x:v>
      </x:c>
      <x:c r="D666" s="3" t="str">
        <x:v>سالانه</x:v>
      </x:c>
      <x:c r="E666" s="39" t="n">
        <x:f>IF(NOT(ISNUMBER('ورودی ابزار'!E390)),"n.a.",'ورودی ابزار'!E390)</x:f>
        <x:v>42.15</x:v>
      </x:c>
      <x:c r="F666" s="39" t="n">
        <x:f>IF(NOT(ISNUMBER('ورودی ابزار'!E954)),"n.a.",'ورودی ابزار'!E954)</x:f>
        <x:v>15.56</x:v>
      </x:c>
      <x:c r="G666" s="39" t="str">
        <x:f>IF(OR(I666&lt;&gt;"قابل مقایسه",COUNT(E666:F666)&lt;2),"n.a.",E666-F666)</x:f>
        <x:v>n.a.</x:v>
      </x:c>
      <x:c r="H666" s="39" t="n">
        <x:f>IF(COUNT(E666:F666)&lt;2,"n.a.",E666-F666)</x:f>
        <x:v>26.589999999999996</x:v>
      </x:c>
      <x:c r="I666" s="3" t="str">
        <x:v>شکست تعریف</x:v>
      </x:c>
      <x:c r="J666" s="3" t="str">
        <x:v>واحد درصد</x:v>
      </x:c>
      <x:c r="K666" s="3"/>
      <x:c r="L666" s="3"/>
      <x:c r="M666" s="3"/>
    </x:row>
    <x:row r="667" ht="42" customHeight="1">
      <x:c r="A667" s="2" t="str">
        <x:v>NETWORK</x:v>
      </x:c>
      <x:c r="B667" s="17" t="str">
        <x:v>تراکنش‌دار به فعال سیستمی</x:v>
      </x:c>
      <x:c r="C667" s="3" t="str">
        <x:v>همه</x:v>
      </x:c>
      <x:c r="D667" s="3" t="str">
        <x:v>ماهانه</x:v>
      </x:c>
      <x:c r="E667" s="39" t="n">
        <x:f>IF(NOT(ISNUMBER('ورودی ابزار'!E391)),"n.a.",'ورودی ابزار'!E391)</x:f>
        <x:v>77.91</x:v>
      </x:c>
      <x:c r="F667" s="39" t="n">
        <x:f>IF(NOT(ISNUMBER('ورودی ابزار'!E673)),"n.a.",'ورودی ابزار'!E673)</x:f>
        <x:v>78.04</x:v>
      </x:c>
      <x:c r="G667" s="39" t="n">
        <x:f>IF(OR(I667&lt;&gt;"قابل مقایسه",COUNT(E667:F667)&lt;2),"n.a.",E667-F667)</x:f>
        <x:v>-0.13000000000000966</x:v>
      </x:c>
      <x:c r="H667" s="39" t="n">
        <x:f>IF(COUNT(E667:F667)&lt;2,"n.a.",E667-F667)</x:f>
        <x:v>-0.13000000000000966</x:v>
      </x:c>
      <x:c r="I667" s="3" t="str">
        <x:v>قابل مقایسه</x:v>
      </x:c>
      <x:c r="J667" s="3" t="str">
        <x:v>واحد درصد</x:v>
      </x:c>
      <x:c r="K667" s="3"/>
      <x:c r="L667" s="3"/>
      <x:c r="M667" s="3"/>
    </x:row>
    <x:row r="668" ht="42" customHeight="1">
      <x:c r="A668" s="2" t="str">
        <x:v>NETWORK</x:v>
      </x:c>
      <x:c r="B668" s="17" t="str">
        <x:v>تراکنش‌دار به فعال سیستمی</x:v>
      </x:c>
      <x:c r="C668" s="3" t="str">
        <x:v>همه</x:v>
      </x:c>
      <x:c r="D668" s="3" t="str">
        <x:v>سالانه</x:v>
      </x:c>
      <x:c r="E668" s="39" t="n">
        <x:f>IF(NOT(ISNUMBER('ورودی ابزار'!E391)),"n.a.",'ورودی ابزار'!E391)</x:f>
        <x:v>77.91</x:v>
      </x:c>
      <x:c r="F668" s="39" t="n">
        <x:f>IF(NOT(ISNUMBER('ورودی ابزار'!E955)),"n.a.",'ورودی ابزار'!E955)</x:f>
        <x:v>79.23</x:v>
      </x:c>
      <x:c r="G668" s="39" t="str">
        <x:f>IF(OR(I668&lt;&gt;"قابل مقایسه",COUNT(E668:F668)&lt;2),"n.a.",E668-F668)</x:f>
        <x:v>n.a.</x:v>
      </x:c>
      <x:c r="H668" s="39" t="n">
        <x:f>IF(COUNT(E668:F668)&lt;2,"n.a.",E668-F668)</x:f>
        <x:v>-1.3200000000000074</x:v>
      </x:c>
      <x:c r="I668" s="3" t="str">
        <x:v>شکست تعریف</x:v>
      </x:c>
      <x:c r="J668" s="3" t="str">
        <x:v>واحد درصد</x:v>
      </x:c>
      <x:c r="K668" s="3"/>
      <x:c r="L668" s="3"/>
      <x:c r="M668" s="3"/>
    </x:row>
    <x:row r="669" ht="42" customHeight="1">
      <x:c r="A669" s="2" t="str">
        <x:v>آسان پرداخت پرشین</x:v>
      </x:c>
      <x:c r="B669" s="17" t="str">
        <x:v>سهم تعداد به تفکیک خدمت</x:v>
      </x:c>
      <x:c r="C669" s="3" t="str">
        <x:v>خرید</x:v>
      </x:c>
      <x:c r="D669" s="3" t="str">
        <x:v>ماهانه</x:v>
      </x:c>
      <x:c r="E669" s="39" t="n">
        <x:f>IF(NOT(ISNUMBER('ورودی ابزار'!E392)),"n.a.",'ورودی ابزار'!E392)</x:f>
        <x:v>3.8</x:v>
      </x:c>
      <x:c r="F669" s="39" t="n">
        <x:f>IF(NOT(ISNUMBER('ورودی ابزار'!E674)),"n.a.",'ورودی ابزار'!E674)</x:f>
        <x:v>3.86</x:v>
      </x:c>
      <x:c r="G669" s="39" t="n">
        <x:f>IF(OR(I669&lt;&gt;"قابل مقایسه",COUNT(E669:F669)&lt;2),"n.a.",E669-F669)</x:f>
        <x:v>-0.06000000000000005</x:v>
      </x:c>
      <x:c r="H669" s="39" t="n">
        <x:f>IF(COUNT(E669:F669)&lt;2,"n.a.",E669-F669)</x:f>
        <x:v>-0.06000000000000005</x:v>
      </x:c>
      <x:c r="I669" s="3" t="str">
        <x:v>قابل مقایسه</x:v>
      </x:c>
      <x:c r="J669" s="3" t="str">
        <x:v>واحد درصد</x:v>
      </x:c>
      <x:c r="K669" s="3"/>
      <x:c r="L669" s="3"/>
      <x:c r="M669" s="3"/>
    </x:row>
    <x:row r="670" ht="42" customHeight="1">
      <x:c r="A670" s="2" t="str">
        <x:v>آسان پرداخت پرشین</x:v>
      </x:c>
      <x:c r="B670" s="17" t="str">
        <x:v>سهم تعداد به تفکیک خدمت</x:v>
      </x:c>
      <x:c r="C670" s="3" t="str">
        <x:v>خرید</x:v>
      </x:c>
      <x:c r="D670" s="3" t="str">
        <x:v>سالانه</x:v>
      </x:c>
      <x:c r="E670" s="39" t="n">
        <x:f>IF(NOT(ISNUMBER('ورودی ابزار'!E392)),"n.a.",'ورودی ابزار'!E392)</x:f>
        <x:v>3.8</x:v>
      </x:c>
      <x:c r="F670" s="39" t="n">
        <x:f>IF(NOT(ISNUMBER('ورودی ابزار'!E956)),"n.a.",'ورودی ابزار'!E956)</x:f>
        <x:v>3.89</x:v>
      </x:c>
      <x:c r="G670" s="39" t="n">
        <x:f>IF(OR(I670&lt;&gt;"قابل مقایسه",COUNT(E670:F670)&lt;2),"n.a.",E670-F670)</x:f>
        <x:v>-0.0900000000000003</x:v>
      </x:c>
      <x:c r="H670" s="39" t="n">
        <x:f>IF(COUNT(E670:F670)&lt;2,"n.a.",E670-F670)</x:f>
        <x:v>-0.0900000000000003</x:v>
      </x:c>
      <x:c r="I670" s="3" t="str">
        <x:v>قابل مقایسه</x:v>
      </x:c>
      <x:c r="J670" s="3" t="str">
        <x:v>واحد درصد</x:v>
      </x:c>
      <x:c r="K670" s="3"/>
      <x:c r="L670" s="3"/>
      <x:c r="M670" s="3"/>
    </x:row>
    <x:row r="671" ht="42" customHeight="1">
      <x:c r="A671" s="2" t="str">
        <x:v>آسان پرداخت پرشین</x:v>
      </x:c>
      <x:c r="B671" s="17" t="str">
        <x:v>سهم تعداد به تفکیک خدمت</x:v>
      </x:c>
      <x:c r="C671" s="3" t="str">
        <x:v>قبض و شارژ</x:v>
      </x:c>
      <x:c r="D671" s="3" t="str">
        <x:v>ماهانه</x:v>
      </x:c>
      <x:c r="E671" s="39" t="n">
        <x:f>IF(NOT(ISNUMBER('ورودی ابزار'!E393)),"n.a.",'ورودی ابزار'!E393)</x:f>
        <x:v>25.8</x:v>
      </x:c>
      <x:c r="F671" s="39" t="n">
        <x:f>IF(NOT(ISNUMBER('ورودی ابزار'!E675)),"n.a.",'ورودی ابزار'!E675)</x:f>
        <x:v>26.35</x:v>
      </x:c>
      <x:c r="G671" s="39" t="n">
        <x:f>IF(OR(I671&lt;&gt;"قابل مقایسه",COUNT(E671:F671)&lt;2),"n.a.",E671-F671)</x:f>
        <x:v>-0.5500000000000007</x:v>
      </x:c>
      <x:c r="H671" s="39" t="n">
        <x:f>IF(COUNT(E671:F671)&lt;2,"n.a.",E671-F671)</x:f>
        <x:v>-0.5500000000000007</x:v>
      </x:c>
      <x:c r="I671" s="3" t="str">
        <x:v>قابل مقایسه</x:v>
      </x:c>
      <x:c r="J671" s="3" t="str">
        <x:v>واحد درصد</x:v>
      </x:c>
      <x:c r="K671" s="3"/>
      <x:c r="L671" s="3"/>
      <x:c r="M671" s="3"/>
    </x:row>
    <x:row r="672" ht="42" customHeight="1">
      <x:c r="A672" s="2" t="str">
        <x:v>آسان پرداخت پرشین</x:v>
      </x:c>
      <x:c r="B672" s="17" t="str">
        <x:v>سهم تعداد به تفکیک خدمت</x:v>
      </x:c>
      <x:c r="C672" s="3" t="str">
        <x:v>قبض و شارژ</x:v>
      </x:c>
      <x:c r="D672" s="3" t="str">
        <x:v>سالانه</x:v>
      </x:c>
      <x:c r="E672" s="39" t="n">
        <x:f>IF(NOT(ISNUMBER('ورودی ابزار'!E393)),"n.a.",'ورودی ابزار'!E393)</x:f>
        <x:v>25.8</x:v>
      </x:c>
      <x:c r="F672" s="39" t="n">
        <x:f>IF(NOT(ISNUMBER('ورودی ابزار'!E957)),"n.a.",'ورودی ابزار'!E957)</x:f>
        <x:v>23.11</x:v>
      </x:c>
      <x:c r="G672" s="39" t="n">
        <x:f>IF(OR(I672&lt;&gt;"قابل مقایسه",COUNT(E672:F672)&lt;2),"n.a.",E672-F672)</x:f>
        <x:v>2.6900000000000013</x:v>
      </x:c>
      <x:c r="H672" s="39" t="n">
        <x:f>IF(COUNT(E672:F672)&lt;2,"n.a.",E672-F672)</x:f>
        <x:v>2.6900000000000013</x:v>
      </x:c>
      <x:c r="I672" s="3" t="str">
        <x:v>قابل مقایسه</x:v>
      </x:c>
      <x:c r="J672" s="3" t="str">
        <x:v>واحد درصد</x:v>
      </x:c>
      <x:c r="K672" s="3"/>
      <x:c r="L672" s="3"/>
      <x:c r="M672" s="3"/>
    </x:row>
    <x:row r="673" ht="42" customHeight="1">
      <x:c r="A673" s="2" t="str">
        <x:v>آسان پرداخت پرشین</x:v>
      </x:c>
      <x:c r="B673" s="17" t="str">
        <x:v>سهم تعداد به تفکیک خدمت</x:v>
      </x:c>
      <x:c r="C673" s="3" t="str">
        <x:v>مانده‌گیری</x:v>
      </x:c>
      <x:c r="D673" s="3" t="str">
        <x:v>ماهانه</x:v>
      </x:c>
      <x:c r="E673" s="39" t="n">
        <x:f>IF(NOT(ISNUMBER('ورودی ابزار'!E394)),"n.a.",'ورودی ابزار'!E394)</x:f>
        <x:v>8.6</x:v>
      </x:c>
      <x:c r="F673" s="39" t="n">
        <x:f>IF(NOT(ISNUMBER('ورودی ابزار'!E676)),"n.a.",'ورودی ابزار'!E676)</x:f>
        <x:v>8.87</x:v>
      </x:c>
      <x:c r="G673" s="39" t="n">
        <x:f>IF(OR(I673&lt;&gt;"قابل مقایسه",COUNT(E673:F673)&lt;2),"n.a.",E673-F673)</x:f>
        <x:v>-0.2699999999999996</x:v>
      </x:c>
      <x:c r="H673" s="39" t="n">
        <x:f>IF(COUNT(E673:F673)&lt;2,"n.a.",E673-F673)</x:f>
        <x:v>-0.2699999999999996</x:v>
      </x:c>
      <x:c r="I673" s="3" t="str">
        <x:v>قابل مقایسه</x:v>
      </x:c>
      <x:c r="J673" s="3" t="str">
        <x:v>واحد درصد</x:v>
      </x:c>
      <x:c r="K673" s="3"/>
      <x:c r="L673" s="3"/>
      <x:c r="M673" s="3"/>
    </x:row>
    <x:row r="674" ht="42" customHeight="1">
      <x:c r="A674" s="2" t="str">
        <x:v>آسان پرداخت پرشین</x:v>
      </x:c>
      <x:c r="B674" s="17" t="str">
        <x:v>سهم تعداد به تفکیک خدمت</x:v>
      </x:c>
      <x:c r="C674" s="3" t="str">
        <x:v>مانده‌گیری</x:v>
      </x:c>
      <x:c r="D674" s="3" t="str">
        <x:v>سالانه</x:v>
      </x:c>
      <x:c r="E674" s="39" t="n">
        <x:f>IF(NOT(ISNUMBER('ورودی ابزار'!E394)),"n.a.",'ورودی ابزار'!E394)</x:f>
        <x:v>8.6</x:v>
      </x:c>
      <x:c r="F674" s="39" t="n">
        <x:f>IF(NOT(ISNUMBER('ورودی ابزار'!E958)),"n.a.",'ورودی ابزار'!E958)</x:f>
        <x:v>11.9</x:v>
      </x:c>
      <x:c r="G674" s="39" t="n">
        <x:f>IF(OR(I674&lt;&gt;"قابل مقایسه",COUNT(E674:F674)&lt;2),"n.a.",E674-F674)</x:f>
        <x:v>-3.3000000000000007</x:v>
      </x:c>
      <x:c r="H674" s="39" t="n">
        <x:f>IF(COUNT(E674:F674)&lt;2,"n.a.",E674-F674)</x:f>
        <x:v>-3.3000000000000007</x:v>
      </x:c>
      <x:c r="I674" s="3" t="str">
        <x:v>قابل مقایسه</x:v>
      </x:c>
      <x:c r="J674" s="3" t="str">
        <x:v>واحد درصد</x:v>
      </x:c>
      <x:c r="K674" s="3"/>
      <x:c r="L674" s="3"/>
      <x:c r="M674" s="3"/>
    </x:row>
    <x:row r="675" ht="42" customHeight="1">
      <x:c r="A675" s="2" t="str">
        <x:v>الکترونیک کارت دماوند</x:v>
      </x:c>
      <x:c r="B675" s="17" t="str">
        <x:v>سهم تعداد به تفکیک خدمت</x:v>
      </x:c>
      <x:c r="C675" s="3" t="str">
        <x:v>خرید</x:v>
      </x:c>
      <x:c r="D675" s="3" t="str">
        <x:v>ماهانه</x:v>
      </x:c>
      <x:c r="E675" s="39" t="n">
        <x:f>IF(NOT(ISNUMBER('ورودی ابزار'!E395)),"n.a.",'ورودی ابزار'!E395)</x:f>
        <x:v>0.23</x:v>
      </x:c>
      <x:c r="F675" s="39" t="n">
        <x:f>IF(NOT(ISNUMBER('ورودی ابزار'!E677)),"n.a.",'ورودی ابزار'!E677)</x:f>
        <x:v>0.23</x:v>
      </x:c>
      <x:c r="G675" s="39" t="n">
        <x:f>IF(OR(I675&lt;&gt;"قابل مقایسه",COUNT(E675:F675)&lt;2),"n.a.",E675-F675)</x:f>
        <x:v>0</x:v>
      </x:c>
      <x:c r="H675" s="39" t="n">
        <x:f>IF(COUNT(E675:F675)&lt;2,"n.a.",E675-F675)</x:f>
        <x:v>0</x:v>
      </x:c>
      <x:c r="I675" s="3" t="str">
        <x:v>قابل مقایسه</x:v>
      </x:c>
      <x:c r="J675" s="3" t="str">
        <x:v>واحد درصد</x:v>
      </x:c>
      <x:c r="K675" s="3"/>
      <x:c r="L675" s="3"/>
      <x:c r="M675" s="3"/>
    </x:row>
    <x:row r="676" ht="42" customHeight="1">
      <x:c r="A676" s="2" t="str">
        <x:v>الکترونیک کارت دماوند</x:v>
      </x:c>
      <x:c r="B676" s="17" t="str">
        <x:v>سهم تعداد به تفکیک خدمت</x:v>
      </x:c>
      <x:c r="C676" s="3" t="str">
        <x:v>خرید</x:v>
      </x:c>
      <x:c r="D676" s="3" t="str">
        <x:v>سالانه</x:v>
      </x:c>
      <x:c r="E676" s="39" t="n">
        <x:f>IF(NOT(ISNUMBER('ورودی ابزار'!E395)),"n.a.",'ورودی ابزار'!E395)</x:f>
        <x:v>0.23</x:v>
      </x:c>
      <x:c r="F676" s="39" t="n">
        <x:f>IF(NOT(ISNUMBER('ورودی ابزار'!E959)),"n.a.",'ورودی ابزار'!E959)</x:f>
        <x:v>0.14</x:v>
      </x:c>
      <x:c r="G676" s="39" t="n">
        <x:f>IF(OR(I676&lt;&gt;"قابل مقایسه",COUNT(E676:F676)&lt;2),"n.a.",E676-F676)</x:f>
        <x:v>0.09</x:v>
      </x:c>
      <x:c r="H676" s="39" t="n">
        <x:f>IF(COUNT(E676:F676)&lt;2,"n.a.",E676-F676)</x:f>
        <x:v>0.09</x:v>
      </x:c>
      <x:c r="I676" s="3" t="str">
        <x:v>قابل مقایسه</x:v>
      </x:c>
      <x:c r="J676" s="3" t="str">
        <x:v>واحد درصد</x:v>
      </x:c>
      <x:c r="K676" s="3"/>
      <x:c r="L676" s="3"/>
      <x:c r="M676" s="3"/>
    </x:row>
    <x:row r="677" ht="42" customHeight="1">
      <x:c r="A677" s="2" t="str">
        <x:v>الکترونیک کارت دماوند</x:v>
      </x:c>
      <x:c r="B677" s="17" t="str">
        <x:v>سهم تعداد به تفکیک خدمت</x:v>
      </x:c>
      <x:c r="C677" s="3" t="str">
        <x:v>قبض و شارژ</x:v>
      </x:c>
      <x:c r="D677" s="3" t="str">
        <x:v>ماهانه</x:v>
      </x:c>
      <x:c r="E677" s="39" t="n">
        <x:f>IF(NOT(ISNUMBER('ورودی ابزار'!E396)),"n.a.",'ورودی ابزار'!E396)</x:f>
        <x:v>0.05</x:v>
      </x:c>
      <x:c r="F677" s="39" t="n">
        <x:f>IF(NOT(ISNUMBER('ورودی ابزار'!E678)),"n.a.",'ورودی ابزار'!E678)</x:f>
        <x:v>0.05</x:v>
      </x:c>
      <x:c r="G677" s="39" t="n">
        <x:f>IF(OR(I677&lt;&gt;"قابل مقایسه",COUNT(E677:F677)&lt;2),"n.a.",E677-F677)</x:f>
        <x:v>0</x:v>
      </x:c>
      <x:c r="H677" s="39" t="n">
        <x:f>IF(COUNT(E677:F677)&lt;2,"n.a.",E677-F677)</x:f>
        <x:v>0</x:v>
      </x:c>
      <x:c r="I677" s="3" t="str">
        <x:v>قابل مقایسه</x:v>
      </x:c>
      <x:c r="J677" s="3" t="str">
        <x:v>واحد درصد</x:v>
      </x:c>
      <x:c r="K677" s="3"/>
      <x:c r="L677" s="3"/>
      <x:c r="M677" s="3"/>
    </x:row>
    <x:row r="678" ht="42" customHeight="1">
      <x:c r="A678" s="2" t="str">
        <x:v>الکترونیک کارت دماوند</x:v>
      </x:c>
      <x:c r="B678" s="17" t="str">
        <x:v>سهم تعداد به تفکیک خدمت</x:v>
      </x:c>
      <x:c r="C678" s="3" t="str">
        <x:v>قبض و شارژ</x:v>
      </x:c>
      <x:c r="D678" s="3" t="str">
        <x:v>سالانه</x:v>
      </x:c>
      <x:c r="E678" s="39" t="n">
        <x:f>IF(NOT(ISNUMBER('ورودی ابزار'!E396)),"n.a.",'ورودی ابزار'!E396)</x:f>
        <x:v>0.05</x:v>
      </x:c>
      <x:c r="F678" s="39" t="n">
        <x:f>IF(NOT(ISNUMBER('ورودی ابزار'!E960)),"n.a.",'ورودی ابزار'!E960)</x:f>
        <x:v>0.05</x:v>
      </x:c>
      <x:c r="G678" s="39" t="n">
        <x:f>IF(OR(I678&lt;&gt;"قابل مقایسه",COUNT(E678:F678)&lt;2),"n.a.",E678-F678)</x:f>
        <x:v>0</x:v>
      </x:c>
      <x:c r="H678" s="39" t="n">
        <x:f>IF(COUNT(E678:F678)&lt;2,"n.a.",E678-F678)</x:f>
        <x:v>0</x:v>
      </x:c>
      <x:c r="I678" s="3" t="str">
        <x:v>قابل مقایسه</x:v>
      </x:c>
      <x:c r="J678" s="3" t="str">
        <x:v>واحد درصد</x:v>
      </x:c>
      <x:c r="K678" s="3"/>
      <x:c r="L678" s="3"/>
      <x:c r="M678" s="3"/>
    </x:row>
    <x:row r="679" ht="42" customHeight="1">
      <x:c r="A679" s="2" t="str">
        <x:v>الکترونیک کارت دماوند</x:v>
      </x:c>
      <x:c r="B679" s="17" t="str">
        <x:v>سهم تعداد به تفکیک خدمت</x:v>
      </x:c>
      <x:c r="C679" s="3" t="str">
        <x:v>مانده‌گیری</x:v>
      </x:c>
      <x:c r="D679" s="3" t="str">
        <x:v>ماهانه</x:v>
      </x:c>
      <x:c r="E679" s="39" t="n">
        <x:f>IF(NOT(ISNUMBER('ورودی ابزار'!E397)),"n.a.",'ورودی ابزار'!E397)</x:f>
        <x:v>0.33</x:v>
      </x:c>
      <x:c r="F679" s="39" t="n">
        <x:f>IF(NOT(ISNUMBER('ورودی ابزار'!E679)),"n.a.",'ورودی ابزار'!E679)</x:f>
        <x:v>0.3</x:v>
      </x:c>
      <x:c r="G679" s="39" t="n">
        <x:f>IF(OR(I679&lt;&gt;"قابل مقایسه",COUNT(E679:F679)&lt;2),"n.a.",E679-F679)</x:f>
        <x:v>0.030000000000000027</x:v>
      </x:c>
      <x:c r="H679" s="39" t="n">
        <x:f>IF(COUNT(E679:F679)&lt;2,"n.a.",E679-F679)</x:f>
        <x:v>0.030000000000000027</x:v>
      </x:c>
      <x:c r="I679" s="3" t="str">
        <x:v>قابل مقایسه</x:v>
      </x:c>
      <x:c r="J679" s="3" t="str">
        <x:v>واحد درصد</x:v>
      </x:c>
      <x:c r="K679" s="3"/>
      <x:c r="L679" s="3"/>
      <x:c r="M679" s="3"/>
    </x:row>
    <x:row r="680" ht="42" customHeight="1">
      <x:c r="A680" s="2" t="str">
        <x:v>الکترونیک کارت دماوند</x:v>
      </x:c>
      <x:c r="B680" s="17" t="str">
        <x:v>سهم تعداد به تفکیک خدمت</x:v>
      </x:c>
      <x:c r="C680" s="3" t="str">
        <x:v>مانده‌گیری</x:v>
      </x:c>
      <x:c r="D680" s="3" t="str">
        <x:v>سالانه</x:v>
      </x:c>
      <x:c r="E680" s="39" t="n">
        <x:f>IF(NOT(ISNUMBER('ورودی ابزار'!E397)),"n.a.",'ورودی ابزار'!E397)</x:f>
        <x:v>0.33</x:v>
      </x:c>
      <x:c r="F680" s="39" t="n">
        <x:f>IF(NOT(ISNUMBER('ورودی ابزار'!E961)),"n.a.",'ورودی ابزار'!E961)</x:f>
        <x:v>0.16</x:v>
      </x:c>
      <x:c r="G680" s="39" t="n">
        <x:f>IF(OR(I680&lt;&gt;"قابل مقایسه",COUNT(E680:F680)&lt;2),"n.a.",E680-F680)</x:f>
        <x:v>0.17</x:v>
      </x:c>
      <x:c r="H680" s="39" t="n">
        <x:f>IF(COUNT(E680:F680)&lt;2,"n.a.",E680-F680)</x:f>
        <x:v>0.17</x:v>
      </x:c>
      <x:c r="I680" s="3" t="str">
        <x:v>قابل مقایسه</x:v>
      </x:c>
      <x:c r="J680" s="3" t="str">
        <x:v>واحد درصد</x:v>
      </x:c>
      <x:c r="K680" s="3"/>
      <x:c r="L680" s="3"/>
      <x:c r="M680" s="3"/>
    </x:row>
    <x:row r="681" ht="42" customHeight="1">
      <x:c r="A681" s="2" t="str">
        <x:v>به پرداخت ملت</x:v>
      </x:c>
      <x:c r="B681" s="17" t="str">
        <x:v>سهم تعداد به تفکیک خدمت</x:v>
      </x:c>
      <x:c r="C681" s="3" t="str">
        <x:v>خرید</x:v>
      </x:c>
      <x:c r="D681" s="3" t="str">
        <x:v>ماهانه</x:v>
      </x:c>
      <x:c r="E681" s="39" t="n">
        <x:f>IF(NOT(ISNUMBER('ورودی ابزار'!E398)),"n.a.",'ورودی ابزار'!E398)</x:f>
        <x:v>22.14</x:v>
      </x:c>
      <x:c r="F681" s="39" t="n">
        <x:f>IF(NOT(ISNUMBER('ورودی ابزار'!E680)),"n.a.",'ورودی ابزار'!E680)</x:f>
        <x:v>22.48</x:v>
      </x:c>
      <x:c r="G681" s="39" t="n">
        <x:f>IF(OR(I681&lt;&gt;"قابل مقایسه",COUNT(E681:F681)&lt;2),"n.a.",E681-F681)</x:f>
        <x:v>-0.33999999999999986</x:v>
      </x:c>
      <x:c r="H681" s="39" t="n">
        <x:f>IF(COUNT(E681:F681)&lt;2,"n.a.",E681-F681)</x:f>
        <x:v>-0.33999999999999986</x:v>
      </x:c>
      <x:c r="I681" s="3" t="str">
        <x:v>قابل مقایسه</x:v>
      </x:c>
      <x:c r="J681" s="3" t="str">
        <x:v>واحد درصد</x:v>
      </x:c>
      <x:c r="K681" s="3"/>
      <x:c r="L681" s="3"/>
      <x:c r="M681" s="3"/>
    </x:row>
    <x:row r="682" ht="42" customHeight="1">
      <x:c r="A682" s="2" t="str">
        <x:v>به پرداخت ملت</x:v>
      </x:c>
      <x:c r="B682" s="17" t="str">
        <x:v>سهم تعداد به تفکیک خدمت</x:v>
      </x:c>
      <x:c r="C682" s="3" t="str">
        <x:v>خرید</x:v>
      </x:c>
      <x:c r="D682" s="3" t="str">
        <x:v>سالانه</x:v>
      </x:c>
      <x:c r="E682" s="39" t="n">
        <x:f>IF(NOT(ISNUMBER('ورودی ابزار'!E398)),"n.a.",'ورودی ابزار'!E398)</x:f>
        <x:v>22.14</x:v>
      </x:c>
      <x:c r="F682" s="39" t="n">
        <x:f>IF(NOT(ISNUMBER('ورودی ابزار'!E962)),"n.a.",'ورودی ابزار'!E962)</x:f>
        <x:v>20.26</x:v>
      </x:c>
      <x:c r="G682" s="39" t="n">
        <x:f>IF(OR(I682&lt;&gt;"قابل مقایسه",COUNT(E682:F682)&lt;2),"n.a.",E682-F682)</x:f>
        <x:v>1.879999999999999</x:v>
      </x:c>
      <x:c r="H682" s="39" t="n">
        <x:f>IF(COUNT(E682:F682)&lt;2,"n.a.",E682-F682)</x:f>
        <x:v>1.879999999999999</x:v>
      </x:c>
      <x:c r="I682" s="3" t="str">
        <x:v>قابل مقایسه</x:v>
      </x:c>
      <x:c r="J682" s="3" t="str">
        <x:v>واحد درصد</x:v>
      </x:c>
      <x:c r="K682" s="3"/>
      <x:c r="L682" s="3"/>
      <x:c r="M682" s="3"/>
    </x:row>
    <x:row r="683" ht="42" customHeight="1">
      <x:c r="A683" s="2" t="str">
        <x:v>به پرداخت ملت</x:v>
      </x:c>
      <x:c r="B683" s="17" t="str">
        <x:v>سهم تعداد به تفکیک خدمت</x:v>
      </x:c>
      <x:c r="C683" s="3" t="str">
        <x:v>قبض و شارژ</x:v>
      </x:c>
      <x:c r="D683" s="3" t="str">
        <x:v>ماهانه</x:v>
      </x:c>
      <x:c r="E683" s="39" t="n">
        <x:f>IF(NOT(ISNUMBER('ورودی ابزار'!E399)),"n.a.",'ورودی ابزار'!E399)</x:f>
        <x:v>31.12</x:v>
      </x:c>
      <x:c r="F683" s="39" t="n">
        <x:f>IF(NOT(ISNUMBER('ورودی ابزار'!E681)),"n.a.",'ورودی ابزار'!E681)</x:f>
        <x:v>29.76</x:v>
      </x:c>
      <x:c r="G683" s="39" t="n">
        <x:f>IF(OR(I683&lt;&gt;"قابل مقایسه",COUNT(E683:F683)&lt;2),"n.a.",E683-F683)</x:f>
        <x:v>1.3599999999999994</x:v>
      </x:c>
      <x:c r="H683" s="39" t="n">
        <x:f>IF(COUNT(E683:F683)&lt;2,"n.a.",E683-F683)</x:f>
        <x:v>1.3599999999999994</x:v>
      </x:c>
      <x:c r="I683" s="3" t="str">
        <x:v>قابل مقایسه</x:v>
      </x:c>
      <x:c r="J683" s="3" t="str">
        <x:v>واحد درصد</x:v>
      </x:c>
      <x:c r="K683" s="3"/>
      <x:c r="L683" s="3"/>
      <x:c r="M683" s="3"/>
    </x:row>
    <x:row r="684" ht="42" customHeight="1">
      <x:c r="A684" s="2" t="str">
        <x:v>به پرداخت ملت</x:v>
      </x:c>
      <x:c r="B684" s="17" t="str">
        <x:v>سهم تعداد به تفکیک خدمت</x:v>
      </x:c>
      <x:c r="C684" s="3" t="str">
        <x:v>قبض و شارژ</x:v>
      </x:c>
      <x:c r="D684" s="3" t="str">
        <x:v>سالانه</x:v>
      </x:c>
      <x:c r="E684" s="39" t="n">
        <x:f>IF(NOT(ISNUMBER('ورودی ابزار'!E399)),"n.a.",'ورودی ابزار'!E399)</x:f>
        <x:v>31.12</x:v>
      </x:c>
      <x:c r="F684" s="39" t="n">
        <x:f>IF(NOT(ISNUMBER('ورودی ابزار'!E963)),"n.a.",'ورودی ابزار'!E963)</x:f>
        <x:v>27.04</x:v>
      </x:c>
      <x:c r="G684" s="39" t="n">
        <x:f>IF(OR(I684&lt;&gt;"قابل مقایسه",COUNT(E684:F684)&lt;2),"n.a.",E684-F684)</x:f>
        <x:v>4.080000000000002</x:v>
      </x:c>
      <x:c r="H684" s="39" t="n">
        <x:f>IF(COUNT(E684:F684)&lt;2,"n.a.",E684-F684)</x:f>
        <x:v>4.080000000000002</x:v>
      </x:c>
      <x:c r="I684" s="3" t="str">
        <x:v>قابل مقایسه</x:v>
      </x:c>
      <x:c r="J684" s="3" t="str">
        <x:v>واحد درصد</x:v>
      </x:c>
      <x:c r="K684" s="3"/>
      <x:c r="L684" s="3"/>
      <x:c r="M684" s="3"/>
    </x:row>
    <x:row r="685" ht="42" customHeight="1">
      <x:c r="A685" s="2" t="str">
        <x:v>به پرداخت ملت</x:v>
      </x:c>
      <x:c r="B685" s="17" t="str">
        <x:v>سهم تعداد به تفکیک خدمت</x:v>
      </x:c>
      <x:c r="C685" s="3" t="str">
        <x:v>مانده‌گیری</x:v>
      </x:c>
      <x:c r="D685" s="3" t="str">
        <x:v>ماهانه</x:v>
      </x:c>
      <x:c r="E685" s="39" t="n">
        <x:f>IF(NOT(ISNUMBER('ورودی ابزار'!E400)),"n.a.",'ورودی ابزار'!E400)</x:f>
        <x:v>17.45</x:v>
      </x:c>
      <x:c r="F685" s="39" t="n">
        <x:f>IF(NOT(ISNUMBER('ورودی ابزار'!E682)),"n.a.",'ورودی ابزار'!E682)</x:f>
        <x:v>17.31</x:v>
      </x:c>
      <x:c r="G685" s="39" t="n">
        <x:f>IF(OR(I685&lt;&gt;"قابل مقایسه",COUNT(E685:F685)&lt;2),"n.a.",E685-F685)</x:f>
        <x:v>0.14000000000000057</x:v>
      </x:c>
      <x:c r="H685" s="39" t="n">
        <x:f>IF(COUNT(E685:F685)&lt;2,"n.a.",E685-F685)</x:f>
        <x:v>0.14000000000000057</x:v>
      </x:c>
      <x:c r="I685" s="3" t="str">
        <x:v>قابل مقایسه</x:v>
      </x:c>
      <x:c r="J685" s="3" t="str">
        <x:v>واحد درصد</x:v>
      </x:c>
      <x:c r="K685" s="3"/>
      <x:c r="L685" s="3"/>
      <x:c r="M685" s="3"/>
    </x:row>
    <x:row r="686" ht="42" customHeight="1">
      <x:c r="A686" s="2" t="str">
        <x:v>به پرداخت ملت</x:v>
      </x:c>
      <x:c r="B686" s="17" t="str">
        <x:v>سهم تعداد به تفکیک خدمت</x:v>
      </x:c>
      <x:c r="C686" s="3" t="str">
        <x:v>مانده‌گیری</x:v>
      </x:c>
      <x:c r="D686" s="3" t="str">
        <x:v>سالانه</x:v>
      </x:c>
      <x:c r="E686" s="39" t="n">
        <x:f>IF(NOT(ISNUMBER('ورودی ابزار'!E400)),"n.a.",'ورودی ابزار'!E400)</x:f>
        <x:v>17.45</x:v>
      </x:c>
      <x:c r="F686" s="39" t="n">
        <x:f>IF(NOT(ISNUMBER('ورودی ابزار'!E964)),"n.a.",'ورودی ابزار'!E964)</x:f>
        <x:v>14.73</x:v>
      </x:c>
      <x:c r="G686" s="39" t="n">
        <x:f>IF(OR(I686&lt;&gt;"قابل مقایسه",COUNT(E686:F686)&lt;2),"n.a.",E686-F686)</x:f>
        <x:v>2.719999999999999</x:v>
      </x:c>
      <x:c r="H686" s="39" t="n">
        <x:f>IF(COUNT(E686:F686)&lt;2,"n.a.",E686-F686)</x:f>
        <x:v>2.719999999999999</x:v>
      </x:c>
      <x:c r="I686" s="3" t="str">
        <x:v>قابل مقایسه</x:v>
      </x:c>
      <x:c r="J686" s="3" t="str">
        <x:v>واحد درصد</x:v>
      </x:c>
      <x:c r="K686" s="3"/>
      <x:c r="L686" s="3"/>
      <x:c r="M686" s="3"/>
    </x:row>
    <x:row r="687" ht="42" customHeight="1">
      <x:c r="A687" s="2" t="str">
        <x:v>پرداخت الکترونیک سداد</x:v>
      </x:c>
      <x:c r="B687" s="17" t="str">
        <x:v>سهم تعداد به تفکیک خدمت</x:v>
      </x:c>
      <x:c r="C687" s="3" t="str">
        <x:v>خرید</x:v>
      </x:c>
      <x:c r="D687" s="3" t="str">
        <x:v>ماهانه</x:v>
      </x:c>
      <x:c r="E687" s="39" t="n">
        <x:f>IF(NOT(ISNUMBER('ورودی ابزار'!E401)),"n.a.",'ورودی ابزار'!E401)</x:f>
        <x:v>6.56</x:v>
      </x:c>
      <x:c r="F687" s="39" t="n">
        <x:f>IF(NOT(ISNUMBER('ورودی ابزار'!E683)),"n.a.",'ورودی ابزار'!E683)</x:f>
        <x:v>6.43</x:v>
      </x:c>
      <x:c r="G687" s="39" t="n">
        <x:f>IF(OR(I687&lt;&gt;"قابل مقایسه",COUNT(E687:F687)&lt;2),"n.a.",E687-F687)</x:f>
        <x:v>0.1299999999999999</x:v>
      </x:c>
      <x:c r="H687" s="39" t="n">
        <x:f>IF(COUNT(E687:F687)&lt;2,"n.a.",E687-F687)</x:f>
        <x:v>0.1299999999999999</x:v>
      </x:c>
      <x:c r="I687" s="3" t="str">
        <x:v>قابل مقایسه</x:v>
      </x:c>
      <x:c r="J687" s="3" t="str">
        <x:v>واحد درصد</x:v>
      </x:c>
      <x:c r="K687" s="3"/>
      <x:c r="L687" s="3"/>
      <x:c r="M687" s="3"/>
    </x:row>
    <x:row r="688" ht="42" customHeight="1">
      <x:c r="A688" s="2" t="str">
        <x:v>پرداخت الکترونیک سداد</x:v>
      </x:c>
      <x:c r="B688" s="17" t="str">
        <x:v>سهم تعداد به تفکیک خدمت</x:v>
      </x:c>
      <x:c r="C688" s="3" t="str">
        <x:v>خرید</x:v>
      </x:c>
      <x:c r="D688" s="3" t="str">
        <x:v>سالانه</x:v>
      </x:c>
      <x:c r="E688" s="39" t="n">
        <x:f>IF(NOT(ISNUMBER('ورودی ابزار'!E401)),"n.a.",'ورودی ابزار'!E401)</x:f>
        <x:v>6.56</x:v>
      </x:c>
      <x:c r="F688" s="39" t="n">
        <x:f>IF(NOT(ISNUMBER('ورودی ابزار'!E965)),"n.a.",'ورودی ابزار'!E965)</x:f>
        <x:v>8.15</x:v>
      </x:c>
      <x:c r="G688" s="39" t="n">
        <x:f>IF(OR(I688&lt;&gt;"قابل مقایسه",COUNT(E688:F688)&lt;2),"n.a.",E688-F688)</x:f>
        <x:v>-1.5900000000000007</x:v>
      </x:c>
      <x:c r="H688" s="39" t="n">
        <x:f>IF(COUNT(E688:F688)&lt;2,"n.a.",E688-F688)</x:f>
        <x:v>-1.5900000000000007</x:v>
      </x:c>
      <x:c r="I688" s="3" t="str">
        <x:v>قابل مقایسه</x:v>
      </x:c>
      <x:c r="J688" s="3" t="str">
        <x:v>واحد درصد</x:v>
      </x:c>
      <x:c r="K688" s="3"/>
      <x:c r="L688" s="3"/>
      <x:c r="M688" s="3"/>
    </x:row>
    <x:row r="689" ht="42" customHeight="1">
      <x:c r="A689" s="2" t="str">
        <x:v>پرداخت الکترونیک سداد</x:v>
      </x:c>
      <x:c r="B689" s="17" t="str">
        <x:v>سهم تعداد به تفکیک خدمت</x:v>
      </x:c>
      <x:c r="C689" s="3" t="str">
        <x:v>قبض و شارژ</x:v>
      </x:c>
      <x:c r="D689" s="3" t="str">
        <x:v>ماهانه</x:v>
      </x:c>
      <x:c r="E689" s="39" t="n">
        <x:f>IF(NOT(ISNUMBER('ورودی ابزار'!E402)),"n.a.",'ورودی ابزار'!E402)</x:f>
        <x:v>3.26</x:v>
      </x:c>
      <x:c r="F689" s="39" t="n">
        <x:f>IF(NOT(ISNUMBER('ورودی ابزار'!E684)),"n.a.",'ورودی ابزار'!E684)</x:f>
        <x:v>2.96</x:v>
      </x:c>
      <x:c r="G689" s="39" t="n">
        <x:f>IF(OR(I689&lt;&gt;"قابل مقایسه",COUNT(E689:F689)&lt;2),"n.a.",E689-F689)</x:f>
        <x:v>0.2999999999999998</x:v>
      </x:c>
      <x:c r="H689" s="39" t="n">
        <x:f>IF(COUNT(E689:F689)&lt;2,"n.a.",E689-F689)</x:f>
        <x:v>0.2999999999999998</x:v>
      </x:c>
      <x:c r="I689" s="3" t="str">
        <x:v>قابل مقایسه</x:v>
      </x:c>
      <x:c r="J689" s="3" t="str">
        <x:v>واحد درصد</x:v>
      </x:c>
      <x:c r="K689" s="3"/>
      <x:c r="L689" s="3"/>
      <x:c r="M689" s="3"/>
    </x:row>
    <x:row r="690" ht="42" customHeight="1">
      <x:c r="A690" s="2" t="str">
        <x:v>پرداخت الکترونیک سداد</x:v>
      </x:c>
      <x:c r="B690" s="17" t="str">
        <x:v>سهم تعداد به تفکیک خدمت</x:v>
      </x:c>
      <x:c r="C690" s="3" t="str">
        <x:v>قبض و شارژ</x:v>
      </x:c>
      <x:c r="D690" s="3" t="str">
        <x:v>سالانه</x:v>
      </x:c>
      <x:c r="E690" s="39" t="n">
        <x:f>IF(NOT(ISNUMBER('ورودی ابزار'!E402)),"n.a.",'ورودی ابزار'!E402)</x:f>
        <x:v>3.26</x:v>
      </x:c>
      <x:c r="F690" s="39" t="n">
        <x:f>IF(NOT(ISNUMBER('ورودی ابزار'!E966)),"n.a.",'ورودی ابزار'!E966)</x:f>
        <x:v>3.83</x:v>
      </x:c>
      <x:c r="G690" s="39" t="n">
        <x:f>IF(OR(I690&lt;&gt;"قابل مقایسه",COUNT(E690:F690)&lt;2),"n.a.",E690-F690)</x:f>
        <x:v>-0.5700000000000003</x:v>
      </x:c>
      <x:c r="H690" s="39" t="n">
        <x:f>IF(COUNT(E690:F690)&lt;2,"n.a.",E690-F690)</x:f>
        <x:v>-0.5700000000000003</x:v>
      </x:c>
      <x:c r="I690" s="3" t="str">
        <x:v>قابل مقایسه</x:v>
      </x:c>
      <x:c r="J690" s="3" t="str">
        <x:v>واحد درصد</x:v>
      </x:c>
      <x:c r="K690" s="3"/>
      <x:c r="L690" s="3"/>
      <x:c r="M690" s="3"/>
    </x:row>
    <x:row r="691" ht="42" customHeight="1">
      <x:c r="A691" s="2" t="str">
        <x:v>پرداخت الکترونیک سداد</x:v>
      </x:c>
      <x:c r="B691" s="17" t="str">
        <x:v>سهم تعداد به تفکیک خدمت</x:v>
      </x:c>
      <x:c r="C691" s="3" t="str">
        <x:v>مانده‌گیری</x:v>
      </x:c>
      <x:c r="D691" s="3" t="str">
        <x:v>ماهانه</x:v>
      </x:c>
      <x:c r="E691" s="39" t="n">
        <x:f>IF(NOT(ISNUMBER('ورودی ابزار'!E403)),"n.a.",'ورودی ابزار'!E403)</x:f>
        <x:v>6.7</x:v>
      </x:c>
      <x:c r="F691" s="39" t="n">
        <x:f>IF(NOT(ISNUMBER('ورودی ابزار'!E685)),"n.a.",'ورودی ابزار'!E685)</x:f>
        <x:v>6.59</x:v>
      </x:c>
      <x:c r="G691" s="39" t="n">
        <x:f>IF(OR(I691&lt;&gt;"قابل مقایسه",COUNT(E691:F691)&lt;2),"n.a.",E691-F691)</x:f>
        <x:v>0.11000000000000032</x:v>
      </x:c>
      <x:c r="H691" s="39" t="n">
        <x:f>IF(COUNT(E691:F691)&lt;2,"n.a.",E691-F691)</x:f>
        <x:v>0.11000000000000032</x:v>
      </x:c>
      <x:c r="I691" s="3" t="str">
        <x:v>قابل مقایسه</x:v>
      </x:c>
      <x:c r="J691" s="3" t="str">
        <x:v>واحد درصد</x:v>
      </x:c>
      <x:c r="K691" s="3"/>
      <x:c r="L691" s="3"/>
      <x:c r="M691" s="3"/>
    </x:row>
    <x:row r="692" ht="42" customHeight="1">
      <x:c r="A692" s="2" t="str">
        <x:v>پرداخت الکترونیک سداد</x:v>
      </x:c>
      <x:c r="B692" s="17" t="str">
        <x:v>سهم تعداد به تفکیک خدمت</x:v>
      </x:c>
      <x:c r="C692" s="3" t="str">
        <x:v>مانده‌گیری</x:v>
      </x:c>
      <x:c r="D692" s="3" t="str">
        <x:v>سالانه</x:v>
      </x:c>
      <x:c r="E692" s="39" t="n">
        <x:f>IF(NOT(ISNUMBER('ورودی ابزار'!E403)),"n.a.",'ورودی ابزار'!E403)</x:f>
        <x:v>6.7</x:v>
      </x:c>
      <x:c r="F692" s="39" t="n">
        <x:f>IF(NOT(ISNUMBER('ورودی ابزار'!E967)),"n.a.",'ورودی ابزار'!E967)</x:f>
        <x:v>7.66</x:v>
      </x:c>
      <x:c r="G692" s="39" t="n">
        <x:f>IF(OR(I692&lt;&gt;"قابل مقایسه",COUNT(E692:F692)&lt;2),"n.a.",E692-F692)</x:f>
        <x:v>-0.96</x:v>
      </x:c>
      <x:c r="H692" s="39" t="n">
        <x:f>IF(COUNT(E692:F692)&lt;2,"n.a.",E692-F692)</x:f>
        <x:v>-0.96</x:v>
      </x:c>
      <x:c r="I692" s="3" t="str">
        <x:v>قابل مقایسه</x:v>
      </x:c>
      <x:c r="J692" s="3" t="str">
        <x:v>واحد درصد</x:v>
      </x:c>
      <x:c r="K692" s="3"/>
      <x:c r="L692" s="3"/>
      <x:c r="M692" s="3"/>
    </x:row>
    <x:row r="693" ht="42" customHeight="1">
      <x:c r="A693" s="2" t="str">
        <x:v>پرداخت الکترونیک پاسارگاد</x:v>
      </x:c>
      <x:c r="B693" s="17" t="str">
        <x:v>سهم تعداد به تفکیک خدمت</x:v>
      </x:c>
      <x:c r="C693" s="3" t="str">
        <x:v>خرید</x:v>
      </x:c>
      <x:c r="D693" s="3" t="str">
        <x:v>ماهانه</x:v>
      </x:c>
      <x:c r="E693" s="39" t="n">
        <x:f>IF(NOT(ISNUMBER('ورودی ابزار'!E404)),"n.a.",'ورودی ابزار'!E404)</x:f>
        <x:v>4.45</x:v>
      </x:c>
      <x:c r="F693" s="39" t="n">
        <x:f>IF(NOT(ISNUMBER('ورودی ابزار'!E686)),"n.a.",'ورودی ابزار'!E686)</x:f>
        <x:v>4.48</x:v>
      </x:c>
      <x:c r="G693" s="39" t="n">
        <x:f>IF(OR(I693&lt;&gt;"قابل مقایسه",COUNT(E693:F693)&lt;2),"n.a.",E693-F693)</x:f>
        <x:v>-0.03000000000000025</x:v>
      </x:c>
      <x:c r="H693" s="39" t="n">
        <x:f>IF(COUNT(E693:F693)&lt;2,"n.a.",E693-F693)</x:f>
        <x:v>-0.03000000000000025</x:v>
      </x:c>
      <x:c r="I693" s="3" t="str">
        <x:v>قابل مقایسه</x:v>
      </x:c>
      <x:c r="J693" s="3" t="str">
        <x:v>واحد درصد</x:v>
      </x:c>
      <x:c r="K693" s="3"/>
      <x:c r="L693" s="3"/>
      <x:c r="M693" s="3"/>
    </x:row>
    <x:row r="694" ht="42" customHeight="1">
      <x:c r="A694" s="2" t="str">
        <x:v>پرداخت الکترونیک پاسارگاد</x:v>
      </x:c>
      <x:c r="B694" s="17" t="str">
        <x:v>سهم تعداد به تفکیک خدمت</x:v>
      </x:c>
      <x:c r="C694" s="3" t="str">
        <x:v>خرید</x:v>
      </x:c>
      <x:c r="D694" s="3" t="str">
        <x:v>سالانه</x:v>
      </x:c>
      <x:c r="E694" s="39" t="n">
        <x:f>IF(NOT(ISNUMBER('ورودی ابزار'!E404)),"n.a.",'ورودی ابزار'!E404)</x:f>
        <x:v>4.45</x:v>
      </x:c>
      <x:c r="F694" s="39" t="n">
        <x:f>IF(NOT(ISNUMBER('ورودی ابزار'!E968)),"n.a.",'ورودی ابزار'!E968)</x:f>
        <x:v>5.52</x:v>
      </x:c>
      <x:c r="G694" s="39" t="n">
        <x:f>IF(OR(I694&lt;&gt;"قابل مقایسه",COUNT(E694:F694)&lt;2),"n.a.",E694-F694)</x:f>
        <x:v>-1.0699999999999994</x:v>
      </x:c>
      <x:c r="H694" s="39" t="n">
        <x:f>IF(COUNT(E694:F694)&lt;2,"n.a.",E694-F694)</x:f>
        <x:v>-1.0699999999999994</x:v>
      </x:c>
      <x:c r="I694" s="3" t="str">
        <x:v>قابل مقایسه</x:v>
      </x:c>
      <x:c r="J694" s="3" t="str">
        <x:v>واحد درصد</x:v>
      </x:c>
      <x:c r="K694" s="3"/>
      <x:c r="L694" s="3"/>
      <x:c r="M694" s="3"/>
    </x:row>
    <x:row r="695" ht="42" customHeight="1">
      <x:c r="A695" s="2" t="str">
        <x:v>پرداخت الکترونیک پاسارگاد</x:v>
      </x:c>
      <x:c r="B695" s="17" t="str">
        <x:v>سهم تعداد به تفکیک خدمت</x:v>
      </x:c>
      <x:c r="C695" s="3" t="str">
        <x:v>قبض و شارژ</x:v>
      </x:c>
      <x:c r="D695" s="3" t="str">
        <x:v>ماهانه</x:v>
      </x:c>
      <x:c r="E695" s="39" t="n">
        <x:f>IF(NOT(ISNUMBER('ورودی ابزار'!E405)),"n.a.",'ورودی ابزار'!E405)</x:f>
        <x:v>2.77</x:v>
      </x:c>
      <x:c r="F695" s="39" t="n">
        <x:f>IF(NOT(ISNUMBER('ورودی ابزار'!E687)),"n.a.",'ورودی ابزار'!E687)</x:f>
        <x:v>2.77</x:v>
      </x:c>
      <x:c r="G695" s="39" t="n">
        <x:f>IF(OR(I695&lt;&gt;"قابل مقایسه",COUNT(E695:F695)&lt;2),"n.a.",E695-F695)</x:f>
        <x:v>0</x:v>
      </x:c>
      <x:c r="H695" s="39" t="n">
        <x:f>IF(COUNT(E695:F695)&lt;2,"n.a.",E695-F695)</x:f>
        <x:v>0</x:v>
      </x:c>
      <x:c r="I695" s="3" t="str">
        <x:v>قابل مقایسه</x:v>
      </x:c>
      <x:c r="J695" s="3" t="str">
        <x:v>واحد درصد</x:v>
      </x:c>
      <x:c r="K695" s="3"/>
      <x:c r="L695" s="3"/>
      <x:c r="M695" s="3"/>
    </x:row>
    <x:row r="696" ht="42" customHeight="1">
      <x:c r="A696" s="2" t="str">
        <x:v>پرداخت الکترونیک پاسارگاد</x:v>
      </x:c>
      <x:c r="B696" s="17" t="str">
        <x:v>سهم تعداد به تفکیک خدمت</x:v>
      </x:c>
      <x:c r="C696" s="3" t="str">
        <x:v>قبض و شارژ</x:v>
      </x:c>
      <x:c r="D696" s="3" t="str">
        <x:v>سالانه</x:v>
      </x:c>
      <x:c r="E696" s="39" t="n">
        <x:f>IF(NOT(ISNUMBER('ورودی ابزار'!E405)),"n.a.",'ورودی ابزار'!E405)</x:f>
        <x:v>2.77</x:v>
      </x:c>
      <x:c r="F696" s="39" t="n">
        <x:f>IF(NOT(ISNUMBER('ورودی ابزار'!E969)),"n.a.",'ورودی ابزار'!E969)</x:f>
        <x:v>4.05</x:v>
      </x:c>
      <x:c r="G696" s="39" t="n">
        <x:f>IF(OR(I696&lt;&gt;"قابل مقایسه",COUNT(E696:F696)&lt;2),"n.a.",E696-F696)</x:f>
        <x:v>-1.2799999999999998</x:v>
      </x:c>
      <x:c r="H696" s="39" t="n">
        <x:f>IF(COUNT(E696:F696)&lt;2,"n.a.",E696-F696)</x:f>
        <x:v>-1.2799999999999998</x:v>
      </x:c>
      <x:c r="I696" s="3" t="str">
        <x:v>قابل مقایسه</x:v>
      </x:c>
      <x:c r="J696" s="3" t="str">
        <x:v>واحد درصد</x:v>
      </x:c>
      <x:c r="K696" s="3"/>
      <x:c r="L696" s="3"/>
      <x:c r="M696" s="3"/>
    </x:row>
    <x:row r="697" ht="42" customHeight="1">
      <x:c r="A697" s="2" t="str">
        <x:v>پرداخت الکترونیک پاسارگاد</x:v>
      </x:c>
      <x:c r="B697" s="17" t="str">
        <x:v>سهم تعداد به تفکیک خدمت</x:v>
      </x:c>
      <x:c r="C697" s="3" t="str">
        <x:v>مانده‌گیری</x:v>
      </x:c>
      <x:c r="D697" s="3" t="str">
        <x:v>ماهانه</x:v>
      </x:c>
      <x:c r="E697" s="39" t="n">
        <x:f>IF(NOT(ISNUMBER('ورودی ابزار'!E406)),"n.a.",'ورودی ابزار'!E406)</x:f>
        <x:v>6.05</x:v>
      </x:c>
      <x:c r="F697" s="39" t="n">
        <x:f>IF(NOT(ISNUMBER('ورودی ابزار'!E688)),"n.a.",'ورودی ابزار'!E688)</x:f>
        <x:v>6.17</x:v>
      </x:c>
      <x:c r="G697" s="39" t="n">
        <x:f>IF(OR(I697&lt;&gt;"قابل مقایسه",COUNT(E697:F697)&lt;2),"n.a.",E697-F697)</x:f>
        <x:v>-0.1200000000000001</x:v>
      </x:c>
      <x:c r="H697" s="39" t="n">
        <x:f>IF(COUNT(E697:F697)&lt;2,"n.a.",E697-F697)</x:f>
        <x:v>-0.1200000000000001</x:v>
      </x:c>
      <x:c r="I697" s="3" t="str">
        <x:v>قابل مقایسه</x:v>
      </x:c>
      <x:c r="J697" s="3" t="str">
        <x:v>واحد درصد</x:v>
      </x:c>
      <x:c r="K697" s="3"/>
      <x:c r="L697" s="3"/>
      <x:c r="M697" s="3"/>
    </x:row>
    <x:row r="698" ht="42" customHeight="1">
      <x:c r="A698" s="2" t="str">
        <x:v>پرداخت الکترونیک پاسارگاد</x:v>
      </x:c>
      <x:c r="B698" s="17" t="str">
        <x:v>سهم تعداد به تفکیک خدمت</x:v>
      </x:c>
      <x:c r="C698" s="3" t="str">
        <x:v>مانده‌گیری</x:v>
      </x:c>
      <x:c r="D698" s="3" t="str">
        <x:v>سالانه</x:v>
      </x:c>
      <x:c r="E698" s="39" t="n">
        <x:f>IF(NOT(ISNUMBER('ورودی ابزار'!E406)),"n.a.",'ورودی ابزار'!E406)</x:f>
        <x:v>6.05</x:v>
      </x:c>
      <x:c r="F698" s="39" t="n">
        <x:f>IF(NOT(ISNUMBER('ورودی ابزار'!E970)),"n.a.",'ورودی ابزار'!E970)</x:f>
        <x:v>8.06</x:v>
      </x:c>
      <x:c r="G698" s="39" t="n">
        <x:f>IF(OR(I698&lt;&gt;"قابل مقایسه",COUNT(E698:F698)&lt;2),"n.a.",E698-F698)</x:f>
        <x:v>-2.0100000000000007</x:v>
      </x:c>
      <x:c r="H698" s="39" t="n">
        <x:f>IF(COUNT(E698:F698)&lt;2,"n.a.",E698-F698)</x:f>
        <x:v>-2.0100000000000007</x:v>
      </x:c>
      <x:c r="I698" s="3" t="str">
        <x:v>قابل مقایسه</x:v>
      </x:c>
      <x:c r="J698" s="3" t="str">
        <x:v>واحد درصد</x:v>
      </x:c>
      <x:c r="K698" s="3"/>
      <x:c r="L698" s="3"/>
      <x:c r="M698" s="3"/>
    </x:row>
    <x:row r="699" ht="42" customHeight="1">
      <x:c r="A699" s="2" t="str">
        <x:v>پرداخت الکترونیک سامان</x:v>
      </x:c>
      <x:c r="B699" s="17" t="str">
        <x:v>سهم تعداد به تفکیک خدمت</x:v>
      </x:c>
      <x:c r="C699" s="3" t="str">
        <x:v>خرید</x:v>
      </x:c>
      <x:c r="D699" s="3" t="str">
        <x:v>ماهانه</x:v>
      </x:c>
      <x:c r="E699" s="39" t="n">
        <x:f>IF(NOT(ISNUMBER('ورودی ابزار'!E407)),"n.a.",'ورودی ابزار'!E407)</x:f>
        <x:v>19.96</x:v>
      </x:c>
      <x:c r="F699" s="39" t="n">
        <x:f>IF(NOT(ISNUMBER('ورودی ابزار'!E689)),"n.a.",'ورودی ابزار'!E689)</x:f>
        <x:v>20.08</x:v>
      </x:c>
      <x:c r="G699" s="39" t="n">
        <x:f>IF(OR(I699&lt;&gt;"قابل مقایسه",COUNT(E699:F699)&lt;2),"n.a.",E699-F699)</x:f>
        <x:v>-0.11999999999999744</x:v>
      </x:c>
      <x:c r="H699" s="39" t="n">
        <x:f>IF(COUNT(E699:F699)&lt;2,"n.a.",E699-F699)</x:f>
        <x:v>-0.11999999999999744</x:v>
      </x:c>
      <x:c r="I699" s="3" t="str">
        <x:v>قابل مقایسه</x:v>
      </x:c>
      <x:c r="J699" s="3" t="str">
        <x:v>واحد درصد</x:v>
      </x:c>
      <x:c r="K699" s="3"/>
      <x:c r="L699" s="3"/>
      <x:c r="M699" s="3"/>
    </x:row>
    <x:row r="700" ht="42" customHeight="1">
      <x:c r="A700" s="2" t="str">
        <x:v>پرداخت الکترونیک سامان</x:v>
      </x:c>
      <x:c r="B700" s="17" t="str">
        <x:v>سهم تعداد به تفکیک خدمت</x:v>
      </x:c>
      <x:c r="C700" s="3" t="str">
        <x:v>خرید</x:v>
      </x:c>
      <x:c r="D700" s="3" t="str">
        <x:v>سالانه</x:v>
      </x:c>
      <x:c r="E700" s="39" t="n">
        <x:f>IF(NOT(ISNUMBER('ورودی ابزار'!E407)),"n.a.",'ورودی ابزار'!E407)</x:f>
        <x:v>19.96</x:v>
      </x:c>
      <x:c r="F700" s="39" t="n">
        <x:f>IF(NOT(ISNUMBER('ورودی ابزار'!E971)),"n.a.",'ورودی ابزار'!E971)</x:f>
        <x:v>20.88</x:v>
      </x:c>
      <x:c r="G700" s="39" t="n">
        <x:f>IF(OR(I700&lt;&gt;"قابل مقایسه",COUNT(E700:F700)&lt;2),"n.a.",E700-F700)</x:f>
        <x:v>-0.9199999999999982</x:v>
      </x:c>
      <x:c r="H700" s="39" t="n">
        <x:f>IF(COUNT(E700:F700)&lt;2,"n.a.",E700-F700)</x:f>
        <x:v>-0.9199999999999982</x:v>
      </x:c>
      <x:c r="I700" s="3" t="str">
        <x:v>قابل مقایسه</x:v>
      </x:c>
      <x:c r="J700" s="3" t="str">
        <x:v>واحد درصد</x:v>
      </x:c>
      <x:c r="K700" s="3"/>
      <x:c r="L700" s="3"/>
      <x:c r="M700" s="3"/>
    </x:row>
    <x:row r="701" ht="42" customHeight="1">
      <x:c r="A701" s="2" t="str">
        <x:v>پرداخت الکترونیک سامان</x:v>
      </x:c>
      <x:c r="B701" s="17" t="str">
        <x:v>سهم تعداد به تفکیک خدمت</x:v>
      </x:c>
      <x:c r="C701" s="3" t="str">
        <x:v>قبض و شارژ</x:v>
      </x:c>
      <x:c r="D701" s="3" t="str">
        <x:v>ماهانه</x:v>
      </x:c>
      <x:c r="E701" s="39" t="n">
        <x:f>IF(NOT(ISNUMBER('ورودی ابزار'!E408)),"n.a.",'ورودی ابزار'!E408)</x:f>
        <x:v>14.54</x:v>
      </x:c>
      <x:c r="F701" s="39" t="n">
        <x:f>IF(NOT(ISNUMBER('ورودی ابزار'!E690)),"n.a.",'ورودی ابزار'!E690)</x:f>
        <x:v>14.57</x:v>
      </x:c>
      <x:c r="G701" s="39" t="n">
        <x:f>IF(OR(I701&lt;&gt;"قابل مقایسه",COUNT(E701:F701)&lt;2),"n.a.",E701-F701)</x:f>
        <x:v>-0.030000000000001137</x:v>
      </x:c>
      <x:c r="H701" s="39" t="n">
        <x:f>IF(COUNT(E701:F701)&lt;2,"n.a.",E701-F701)</x:f>
        <x:v>-0.030000000000001137</x:v>
      </x:c>
      <x:c r="I701" s="3" t="str">
        <x:v>قابل مقایسه</x:v>
      </x:c>
      <x:c r="J701" s="3" t="str">
        <x:v>واحد درصد</x:v>
      </x:c>
      <x:c r="K701" s="3"/>
      <x:c r="L701" s="3"/>
      <x:c r="M701" s="3"/>
    </x:row>
    <x:row r="702" ht="42" customHeight="1">
      <x:c r="A702" s="2" t="str">
        <x:v>پرداخت الکترونیک سامان</x:v>
      </x:c>
      <x:c r="B702" s="17" t="str">
        <x:v>سهم تعداد به تفکیک خدمت</x:v>
      </x:c>
      <x:c r="C702" s="3" t="str">
        <x:v>قبض و شارژ</x:v>
      </x:c>
      <x:c r="D702" s="3" t="str">
        <x:v>سالانه</x:v>
      </x:c>
      <x:c r="E702" s="39" t="n">
        <x:f>IF(NOT(ISNUMBER('ورودی ابزار'!E408)),"n.a.",'ورودی ابزار'!E408)</x:f>
        <x:v>14.54</x:v>
      </x:c>
      <x:c r="F702" s="39" t="n">
        <x:f>IF(NOT(ISNUMBER('ورودی ابزار'!E972)),"n.a.",'ورودی ابزار'!E972)</x:f>
        <x:v>15.4</x:v>
      </x:c>
      <x:c r="G702" s="39" t="n">
        <x:f>IF(OR(I702&lt;&gt;"قابل مقایسه",COUNT(E702:F702)&lt;2),"n.a.",E702-F702)</x:f>
        <x:v>-0.8600000000000012</x:v>
      </x:c>
      <x:c r="H702" s="39" t="n">
        <x:f>IF(COUNT(E702:F702)&lt;2,"n.a.",E702-F702)</x:f>
        <x:v>-0.8600000000000012</x:v>
      </x:c>
      <x:c r="I702" s="3" t="str">
        <x:v>قابل مقایسه</x:v>
      </x:c>
      <x:c r="J702" s="3" t="str">
        <x:v>واحد درصد</x:v>
      </x:c>
      <x:c r="K702" s="3"/>
      <x:c r="L702" s="3"/>
      <x:c r="M702" s="3"/>
    </x:row>
    <x:row r="703" ht="42" customHeight="1">
      <x:c r="A703" s="2" t="str">
        <x:v>پرداخت الکترونیک سامان</x:v>
      </x:c>
      <x:c r="B703" s="17" t="str">
        <x:v>سهم تعداد به تفکیک خدمت</x:v>
      </x:c>
      <x:c r="C703" s="3" t="str">
        <x:v>مانده‌گیری</x:v>
      </x:c>
      <x:c r="D703" s="3" t="str">
        <x:v>ماهانه</x:v>
      </x:c>
      <x:c r="E703" s="39" t="n">
        <x:f>IF(NOT(ISNUMBER('ورودی ابزار'!E409)),"n.a.",'ورودی ابزار'!E409)</x:f>
        <x:v>17.14</x:v>
      </x:c>
      <x:c r="F703" s="39" t="n">
        <x:f>IF(NOT(ISNUMBER('ورودی ابزار'!E691)),"n.a.",'ورودی ابزار'!E691)</x:f>
        <x:v>17.13</x:v>
      </x:c>
      <x:c r="G703" s="39" t="n">
        <x:f>IF(OR(I703&lt;&gt;"قابل مقایسه",COUNT(E703:F703)&lt;2),"n.a.",E703-F703)</x:f>
        <x:v>0.010000000000001563</x:v>
      </x:c>
      <x:c r="H703" s="39" t="n">
        <x:f>IF(COUNT(E703:F703)&lt;2,"n.a.",E703-F703)</x:f>
        <x:v>0.010000000000001563</x:v>
      </x:c>
      <x:c r="I703" s="3" t="str">
        <x:v>قابل مقایسه</x:v>
      </x:c>
      <x:c r="J703" s="3" t="str">
        <x:v>واحد درصد</x:v>
      </x:c>
      <x:c r="K703" s="3"/>
      <x:c r="L703" s="3"/>
      <x:c r="M703" s="3"/>
    </x:row>
    <x:row r="704" ht="42" customHeight="1">
      <x:c r="A704" s="2" t="str">
        <x:v>پرداخت الکترونیک سامان</x:v>
      </x:c>
      <x:c r="B704" s="17" t="str">
        <x:v>سهم تعداد به تفکیک خدمت</x:v>
      </x:c>
      <x:c r="C704" s="3" t="str">
        <x:v>مانده‌گیری</x:v>
      </x:c>
      <x:c r="D704" s="3" t="str">
        <x:v>سالانه</x:v>
      </x:c>
      <x:c r="E704" s="39" t="n">
        <x:f>IF(NOT(ISNUMBER('ورودی ابزار'!E409)),"n.a.",'ورودی ابزار'!E409)</x:f>
        <x:v>17.14</x:v>
      </x:c>
      <x:c r="F704" s="39" t="n">
        <x:f>IF(NOT(ISNUMBER('ورودی ابزار'!E973)),"n.a.",'ورودی ابزار'!E973)</x:f>
        <x:v>17.45</x:v>
      </x:c>
      <x:c r="G704" s="39" t="n">
        <x:f>IF(OR(I704&lt;&gt;"قابل مقایسه",COUNT(E704:F704)&lt;2),"n.a.",E704-F704)</x:f>
        <x:v>-0.3099999999999987</x:v>
      </x:c>
      <x:c r="H704" s="39" t="n">
        <x:f>IF(COUNT(E704:F704)&lt;2,"n.a.",E704-F704)</x:f>
        <x:v>-0.3099999999999987</x:v>
      </x:c>
      <x:c r="I704" s="3" t="str">
        <x:v>قابل مقایسه</x:v>
      </x:c>
      <x:c r="J704" s="3" t="str">
        <x:v>واحد درصد</x:v>
      </x:c>
      <x:c r="K704" s="3"/>
      <x:c r="L704" s="3"/>
      <x:c r="M704" s="3"/>
    </x:row>
    <x:row r="705" ht="42" customHeight="1">
      <x:c r="A705" s="2" t="str">
        <x:v>پرداخت الکترونیک سپهر</x:v>
      </x:c>
      <x:c r="B705" s="17" t="str">
        <x:v>سهم تعداد به تفکیک خدمت</x:v>
      </x:c>
      <x:c r="C705" s="3" t="str">
        <x:v>خرید</x:v>
      </x:c>
      <x:c r="D705" s="3" t="str">
        <x:v>ماهانه</x:v>
      </x:c>
      <x:c r="E705" s="39" t="n">
        <x:f>IF(NOT(ISNUMBER('ورودی ابزار'!E410)),"n.a.",'ورودی ابزار'!E410)</x:f>
        <x:v>3.72</x:v>
      </x:c>
      <x:c r="F705" s="39" t="n">
        <x:f>IF(NOT(ISNUMBER('ورودی ابزار'!E692)),"n.a.",'ورودی ابزار'!E692)</x:f>
        <x:v>3.72</x:v>
      </x:c>
      <x:c r="G705" s="39" t="n">
        <x:f>IF(OR(I705&lt;&gt;"قابل مقایسه",COUNT(E705:F705)&lt;2),"n.a.",E705-F705)</x:f>
        <x:v>0</x:v>
      </x:c>
      <x:c r="H705" s="39" t="n">
        <x:f>IF(COUNT(E705:F705)&lt;2,"n.a.",E705-F705)</x:f>
        <x:v>0</x:v>
      </x:c>
      <x:c r="I705" s="3" t="str">
        <x:v>قابل مقایسه</x:v>
      </x:c>
      <x:c r="J705" s="3" t="str">
        <x:v>واحد درصد</x:v>
      </x:c>
      <x:c r="K705" s="3"/>
      <x:c r="L705" s="3"/>
      <x:c r="M705" s="3"/>
    </x:row>
    <x:row r="706" ht="42" customHeight="1">
      <x:c r="A706" s="2" t="str">
        <x:v>پرداخت الکترونیک سپهر</x:v>
      </x:c>
      <x:c r="B706" s="17" t="str">
        <x:v>سهم تعداد به تفکیک خدمت</x:v>
      </x:c>
      <x:c r="C706" s="3" t="str">
        <x:v>خرید</x:v>
      </x:c>
      <x:c r="D706" s="3" t="str">
        <x:v>سالانه</x:v>
      </x:c>
      <x:c r="E706" s="39" t="n">
        <x:f>IF(NOT(ISNUMBER('ورودی ابزار'!E410)),"n.a.",'ورودی ابزار'!E410)</x:f>
        <x:v>3.72</x:v>
      </x:c>
      <x:c r="F706" s="39" t="n">
        <x:f>IF(NOT(ISNUMBER('ورودی ابزار'!E974)),"n.a.",'ورودی ابزار'!E974)</x:f>
        <x:v>3.48</x:v>
      </x:c>
      <x:c r="G706" s="39" t="n">
        <x:f>IF(OR(I706&lt;&gt;"قابل مقایسه",COUNT(E706:F706)&lt;2),"n.a.",E706-F706)</x:f>
        <x:v>0.2400000000000002</x:v>
      </x:c>
      <x:c r="H706" s="39" t="n">
        <x:f>IF(COUNT(E706:F706)&lt;2,"n.a.",E706-F706)</x:f>
        <x:v>0.2400000000000002</x:v>
      </x:c>
      <x:c r="I706" s="3" t="str">
        <x:v>قابل مقایسه</x:v>
      </x:c>
      <x:c r="J706" s="3" t="str">
        <x:v>واحد درصد</x:v>
      </x:c>
      <x:c r="K706" s="3"/>
      <x:c r="L706" s="3"/>
      <x:c r="M706" s="3"/>
    </x:row>
    <x:row r="707" ht="42" customHeight="1">
      <x:c r="A707" s="2" t="str">
        <x:v>پرداخت الکترونیک سپهر</x:v>
      </x:c>
      <x:c r="B707" s="17" t="str">
        <x:v>سهم تعداد به تفکیک خدمت</x:v>
      </x:c>
      <x:c r="C707" s="3" t="str">
        <x:v>قبض و شارژ</x:v>
      </x:c>
      <x:c r="D707" s="3" t="str">
        <x:v>ماهانه</x:v>
      </x:c>
      <x:c r="E707" s="39" t="n">
        <x:f>IF(NOT(ISNUMBER('ورودی ابزار'!E411)),"n.a.",'ورودی ابزار'!E411)</x:f>
        <x:v>0.95</x:v>
      </x:c>
      <x:c r="F707" s="39" t="n">
        <x:f>IF(NOT(ISNUMBER('ورودی ابزار'!E693)),"n.a.",'ورودی ابزار'!E693)</x:f>
        <x:v>1.04</x:v>
      </x:c>
      <x:c r="G707" s="39" t="n">
        <x:f>IF(OR(I707&lt;&gt;"قابل مقایسه",COUNT(E707:F707)&lt;2),"n.a.",E707-F707)</x:f>
        <x:v>-0.09000000000000008</x:v>
      </x:c>
      <x:c r="H707" s="39" t="n">
        <x:f>IF(COUNT(E707:F707)&lt;2,"n.a.",E707-F707)</x:f>
        <x:v>-0.09000000000000008</x:v>
      </x:c>
      <x:c r="I707" s="3" t="str">
        <x:v>قابل مقایسه</x:v>
      </x:c>
      <x:c r="J707" s="3" t="str">
        <x:v>واحد درصد</x:v>
      </x:c>
      <x:c r="K707" s="3"/>
      <x:c r="L707" s="3"/>
      <x:c r="M707" s="3"/>
    </x:row>
    <x:row r="708" ht="42" customHeight="1">
      <x:c r="A708" s="2" t="str">
        <x:v>پرداخت الکترونیک سپهر</x:v>
      </x:c>
      <x:c r="B708" s="17" t="str">
        <x:v>سهم تعداد به تفکیک خدمت</x:v>
      </x:c>
      <x:c r="C708" s="3" t="str">
        <x:v>قبض و شارژ</x:v>
      </x:c>
      <x:c r="D708" s="3" t="str">
        <x:v>سالانه</x:v>
      </x:c>
      <x:c r="E708" s="39" t="n">
        <x:f>IF(NOT(ISNUMBER('ورودی ابزار'!E411)),"n.a.",'ورودی ابزار'!E411)</x:f>
        <x:v>0.95</x:v>
      </x:c>
      <x:c r="F708" s="39" t="n">
        <x:f>IF(NOT(ISNUMBER('ورودی ابزار'!E975)),"n.a.",'ورودی ابزار'!E975)</x:f>
        <x:v>1.71</x:v>
      </x:c>
      <x:c r="G708" s="39" t="n">
        <x:f>IF(OR(I708&lt;&gt;"قابل مقایسه",COUNT(E708:F708)&lt;2),"n.a.",E708-F708)</x:f>
        <x:v>-0.76</x:v>
      </x:c>
      <x:c r="H708" s="39" t="n">
        <x:f>IF(COUNT(E708:F708)&lt;2,"n.a.",E708-F708)</x:f>
        <x:v>-0.76</x:v>
      </x:c>
      <x:c r="I708" s="3" t="str">
        <x:v>قابل مقایسه</x:v>
      </x:c>
      <x:c r="J708" s="3" t="str">
        <x:v>واحد درصد</x:v>
      </x:c>
      <x:c r="K708" s="3"/>
      <x:c r="L708" s="3"/>
      <x:c r="M708" s="3"/>
    </x:row>
    <x:row r="709" ht="42" customHeight="1">
      <x:c r="A709" s="2" t="str">
        <x:v>پرداخت الکترونیک سپهر</x:v>
      </x:c>
      <x:c r="B709" s="17" t="str">
        <x:v>سهم تعداد به تفکیک خدمت</x:v>
      </x:c>
      <x:c r="C709" s="3" t="str">
        <x:v>مانده‌گیری</x:v>
      </x:c>
      <x:c r="D709" s="3" t="str">
        <x:v>ماهانه</x:v>
      </x:c>
      <x:c r="E709" s="39" t="n">
        <x:f>IF(NOT(ISNUMBER('ورودی ابزار'!E412)),"n.a.",'ورودی ابزار'!E412)</x:f>
        <x:v>4.77</x:v>
      </x:c>
      <x:c r="F709" s="39" t="n">
        <x:f>IF(NOT(ISNUMBER('ورودی ابزار'!E694)),"n.a.",'ورودی ابزار'!E694)</x:f>
        <x:v>4.79</x:v>
      </x:c>
      <x:c r="G709" s="39" t="n">
        <x:f>IF(OR(I709&lt;&gt;"قابل مقایسه",COUNT(E709:F709)&lt;2),"n.a.",E709-F709)</x:f>
        <x:v>-0.020000000000000462</x:v>
      </x:c>
      <x:c r="H709" s="39" t="n">
        <x:f>IF(COUNT(E709:F709)&lt;2,"n.a.",E709-F709)</x:f>
        <x:v>-0.020000000000000462</x:v>
      </x:c>
      <x:c r="I709" s="3" t="str">
        <x:v>قابل مقایسه</x:v>
      </x:c>
      <x:c r="J709" s="3" t="str">
        <x:v>واحد درصد</x:v>
      </x:c>
      <x:c r="K709" s="3"/>
      <x:c r="L709" s="3"/>
      <x:c r="M709" s="3"/>
    </x:row>
    <x:row r="710" ht="42" customHeight="1">
      <x:c r="A710" s="2" t="str">
        <x:v>پرداخت الکترونیک سپهر</x:v>
      </x:c>
      <x:c r="B710" s="17" t="str">
        <x:v>سهم تعداد به تفکیک خدمت</x:v>
      </x:c>
      <x:c r="C710" s="3" t="str">
        <x:v>مانده‌گیری</x:v>
      </x:c>
      <x:c r="D710" s="3" t="str">
        <x:v>سالانه</x:v>
      </x:c>
      <x:c r="E710" s="39" t="n">
        <x:f>IF(NOT(ISNUMBER('ورودی ابزار'!E412)),"n.a.",'ورودی ابزار'!E412)</x:f>
        <x:v>4.77</x:v>
      </x:c>
      <x:c r="F710" s="39" t="n">
        <x:f>IF(NOT(ISNUMBER('ورودی ابزار'!E976)),"n.a.",'ورودی ابزار'!E976)</x:f>
        <x:v>4.8</x:v>
      </x:c>
      <x:c r="G710" s="39" t="n">
        <x:f>IF(OR(I710&lt;&gt;"قابل مقایسه",COUNT(E710:F710)&lt;2),"n.a.",E710-F710)</x:f>
        <x:v>-0.03000000000000025</x:v>
      </x:c>
      <x:c r="H710" s="39" t="n">
        <x:f>IF(COUNT(E710:F710)&lt;2,"n.a.",E710-F710)</x:f>
        <x:v>-0.03000000000000025</x:v>
      </x:c>
      <x:c r="I710" s="3" t="str">
        <x:v>قابل مقایسه</x:v>
      </x:c>
      <x:c r="J710" s="3" t="str">
        <x:v>واحد درصد</x:v>
      </x:c>
      <x:c r="K710" s="3"/>
      <x:c r="L710" s="3"/>
      <x:c r="M710" s="3"/>
    </x:row>
    <x:row r="711" ht="42" customHeight="1">
      <x:c r="A711" s="2" t="str">
        <x:v>پرداخت نوین آرین</x:v>
      </x:c>
      <x:c r="B711" s="17" t="str">
        <x:v>سهم تعداد به تفکیک خدمت</x:v>
      </x:c>
      <x:c r="C711" s="3" t="str">
        <x:v>خرید</x:v>
      </x:c>
      <x:c r="D711" s="3" t="str">
        <x:v>ماهانه</x:v>
      </x:c>
      <x:c r="E711" s="39" t="n">
        <x:f>IF(NOT(ISNUMBER('ورودی ابزار'!E413)),"n.a.",'ورودی ابزار'!E413)</x:f>
        <x:v>11.48</x:v>
      </x:c>
      <x:c r="F711" s="39" t="n">
        <x:f>IF(NOT(ISNUMBER('ورودی ابزار'!E695)),"n.a.",'ورودی ابزار'!E695)</x:f>
        <x:v>11.49</x:v>
      </x:c>
      <x:c r="G711" s="39" t="n">
        <x:f>IF(OR(I711&lt;&gt;"قابل مقایسه",COUNT(E711:F711)&lt;2),"n.a.",E711-F711)</x:f>
        <x:v>-0.009999999999999787</x:v>
      </x:c>
      <x:c r="H711" s="39" t="n">
        <x:f>IF(COUNT(E711:F711)&lt;2,"n.a.",E711-F711)</x:f>
        <x:v>-0.009999999999999787</x:v>
      </x:c>
      <x:c r="I711" s="3" t="str">
        <x:v>قابل مقایسه</x:v>
      </x:c>
      <x:c r="J711" s="3" t="str">
        <x:v>واحد درصد</x:v>
      </x:c>
      <x:c r="K711" s="3"/>
      <x:c r="L711" s="3"/>
      <x:c r="M711" s="3"/>
    </x:row>
    <x:row r="712" ht="42" customHeight="1">
      <x:c r="A712" s="2" t="str">
        <x:v>پرداخت نوین آرین</x:v>
      </x:c>
      <x:c r="B712" s="17" t="str">
        <x:v>سهم تعداد به تفکیک خدمت</x:v>
      </x:c>
      <x:c r="C712" s="3" t="str">
        <x:v>خرید</x:v>
      </x:c>
      <x:c r="D712" s="3" t="str">
        <x:v>سالانه</x:v>
      </x:c>
      <x:c r="E712" s="39" t="n">
        <x:f>IF(NOT(ISNUMBER('ورودی ابزار'!E413)),"n.a.",'ورودی ابزار'!E413)</x:f>
        <x:v>11.48</x:v>
      </x:c>
      <x:c r="F712" s="39" t="n">
        <x:f>IF(NOT(ISNUMBER('ورودی ابزار'!E977)),"n.a.",'ورودی ابزار'!E977)</x:f>
        <x:v>10.14</x:v>
      </x:c>
      <x:c r="G712" s="39" t="n">
        <x:f>IF(OR(I712&lt;&gt;"قابل مقایسه",COUNT(E712:F712)&lt;2),"n.a.",E712-F712)</x:f>
        <x:v>1.3399999999999999</x:v>
      </x:c>
      <x:c r="H712" s="39" t="n">
        <x:f>IF(COUNT(E712:F712)&lt;2,"n.a.",E712-F712)</x:f>
        <x:v>1.3399999999999999</x:v>
      </x:c>
      <x:c r="I712" s="3" t="str">
        <x:v>قابل مقایسه</x:v>
      </x:c>
      <x:c r="J712" s="3" t="str">
        <x:v>واحد درصد</x:v>
      </x:c>
      <x:c r="K712" s="3"/>
      <x:c r="L712" s="3"/>
      <x:c r="M712" s="3"/>
    </x:row>
    <x:row r="713" ht="42" customHeight="1">
      <x:c r="A713" s="2" t="str">
        <x:v>پرداخت نوین آرین</x:v>
      </x:c>
      <x:c r="B713" s="17" t="str">
        <x:v>سهم تعداد به تفکیک خدمت</x:v>
      </x:c>
      <x:c r="C713" s="3" t="str">
        <x:v>قبض و شارژ</x:v>
      </x:c>
      <x:c r="D713" s="3" t="str">
        <x:v>ماهانه</x:v>
      </x:c>
      <x:c r="E713" s="39" t="n">
        <x:f>IF(NOT(ISNUMBER('ورودی ابزار'!E414)),"n.a.",'ورودی ابزار'!E414)</x:f>
        <x:v>4.34</x:v>
      </x:c>
      <x:c r="F713" s="39" t="n">
        <x:f>IF(NOT(ISNUMBER('ورودی ابزار'!E696)),"n.a.",'ورودی ابزار'!E696)</x:f>
        <x:v>4.51</x:v>
      </x:c>
      <x:c r="G713" s="39" t="n">
        <x:f>IF(OR(I713&lt;&gt;"قابل مقایسه",COUNT(E713:F713)&lt;2),"n.a.",E713-F713)</x:f>
        <x:v>-0.16999999999999993</x:v>
      </x:c>
      <x:c r="H713" s="39" t="n">
        <x:f>IF(COUNT(E713:F713)&lt;2,"n.a.",E713-F713)</x:f>
        <x:v>-0.16999999999999993</x:v>
      </x:c>
      <x:c r="I713" s="3" t="str">
        <x:v>قابل مقایسه</x:v>
      </x:c>
      <x:c r="J713" s="3" t="str">
        <x:v>واحد درصد</x:v>
      </x:c>
      <x:c r="K713" s="3"/>
      <x:c r="L713" s="3"/>
      <x:c r="M713" s="3"/>
    </x:row>
    <x:row r="714" ht="42" customHeight="1">
      <x:c r="A714" s="2" t="str">
        <x:v>پرداخت نوین آرین</x:v>
      </x:c>
      <x:c r="B714" s="17" t="str">
        <x:v>سهم تعداد به تفکیک خدمت</x:v>
      </x:c>
      <x:c r="C714" s="3" t="str">
        <x:v>قبض و شارژ</x:v>
      </x:c>
      <x:c r="D714" s="3" t="str">
        <x:v>سالانه</x:v>
      </x:c>
      <x:c r="E714" s="39" t="n">
        <x:f>IF(NOT(ISNUMBER('ورودی ابزار'!E414)),"n.a.",'ورودی ابزار'!E414)</x:f>
        <x:v>4.34</x:v>
      </x:c>
      <x:c r="F714" s="39" t="n">
        <x:f>IF(NOT(ISNUMBER('ورودی ابزار'!E978)),"n.a.",'ورودی ابزار'!E978)</x:f>
        <x:v>5.1</x:v>
      </x:c>
      <x:c r="G714" s="39" t="n">
        <x:f>IF(OR(I714&lt;&gt;"قابل مقایسه",COUNT(E714:F714)&lt;2),"n.a.",E714-F714)</x:f>
        <x:v>-0.7599999999999998</x:v>
      </x:c>
      <x:c r="H714" s="39" t="n">
        <x:f>IF(COUNT(E714:F714)&lt;2,"n.a.",E714-F714)</x:f>
        <x:v>-0.7599999999999998</x:v>
      </x:c>
      <x:c r="I714" s="3" t="str">
        <x:v>قابل مقایسه</x:v>
      </x:c>
      <x:c r="J714" s="3" t="str">
        <x:v>واحد درصد</x:v>
      </x:c>
      <x:c r="K714" s="3"/>
      <x:c r="L714" s="3"/>
      <x:c r="M714" s="3"/>
    </x:row>
    <x:row r="715" ht="42" customHeight="1">
      <x:c r="A715" s="2" t="str">
        <x:v>پرداخت نوین آرین</x:v>
      </x:c>
      <x:c r="B715" s="17" t="str">
        <x:v>سهم تعداد به تفکیک خدمت</x:v>
      </x:c>
      <x:c r="C715" s="3" t="str">
        <x:v>مانده‌گیری</x:v>
      </x:c>
      <x:c r="D715" s="3" t="str">
        <x:v>ماهانه</x:v>
      </x:c>
      <x:c r="E715" s="39" t="n">
        <x:f>IF(NOT(ISNUMBER('ورودی ابزار'!E415)),"n.a.",'ورودی ابزار'!E415)</x:f>
        <x:v>15.74</x:v>
      </x:c>
      <x:c r="F715" s="39" t="n">
        <x:f>IF(NOT(ISNUMBER('ورودی ابزار'!E697)),"n.a.",'ورودی ابزار'!E697)</x:f>
        <x:v>15.63</x:v>
      </x:c>
      <x:c r="G715" s="39" t="n">
        <x:f>IF(OR(I715&lt;&gt;"قابل مقایسه",COUNT(E715:F715)&lt;2),"n.a.",E715-F715)</x:f>
        <x:v>0.10999999999999943</x:v>
      </x:c>
      <x:c r="H715" s="39" t="n">
        <x:f>IF(COUNT(E715:F715)&lt;2,"n.a.",E715-F715)</x:f>
        <x:v>0.10999999999999943</x:v>
      </x:c>
      <x:c r="I715" s="3" t="str">
        <x:v>قابل مقایسه</x:v>
      </x:c>
      <x:c r="J715" s="3" t="str">
        <x:v>واحد درصد</x:v>
      </x:c>
      <x:c r="K715" s="3"/>
      <x:c r="L715" s="3"/>
      <x:c r="M715" s="3"/>
    </x:row>
    <x:row r="716" ht="42" customHeight="1">
      <x:c r="A716" s="2" t="str">
        <x:v>پرداخت نوین آرین</x:v>
      </x:c>
      <x:c r="B716" s="17" t="str">
        <x:v>سهم تعداد به تفکیک خدمت</x:v>
      </x:c>
      <x:c r="C716" s="3" t="str">
        <x:v>مانده‌گیری</x:v>
      </x:c>
      <x:c r="D716" s="3" t="str">
        <x:v>سالانه</x:v>
      </x:c>
      <x:c r="E716" s="39" t="n">
        <x:f>IF(NOT(ISNUMBER('ورودی ابزار'!E415)),"n.a.",'ورودی ابزار'!E415)</x:f>
        <x:v>15.74</x:v>
      </x:c>
      <x:c r="F716" s="39" t="n">
        <x:f>IF(NOT(ISNUMBER('ورودی ابزار'!E979)),"n.a.",'ورودی ابزار'!E979)</x:f>
        <x:v>13.68</x:v>
      </x:c>
      <x:c r="G716" s="39" t="n">
        <x:f>IF(OR(I716&lt;&gt;"قابل مقایسه",COUNT(E716:F716)&lt;2),"n.a.",E716-F716)</x:f>
        <x:v>2.0600000000000005</x:v>
      </x:c>
      <x:c r="H716" s="39" t="n">
        <x:f>IF(COUNT(E716:F716)&lt;2,"n.a.",E716-F716)</x:f>
        <x:v>2.0600000000000005</x:v>
      </x:c>
      <x:c r="I716" s="3" t="str">
        <x:v>قابل مقایسه</x:v>
      </x:c>
      <x:c r="J716" s="3" t="str">
        <x:v>واحد درصد</x:v>
      </x:c>
      <x:c r="K716" s="3"/>
      <x:c r="L716" s="3"/>
      <x:c r="M716" s="3"/>
    </x:row>
    <x:row r="717" ht="42" customHeight="1">
      <x:c r="A717" s="2" t="str">
        <x:v>تجارت الکترونیک پارسیان</x:v>
      </x:c>
      <x:c r="B717" s="17" t="str">
        <x:v>سهم تعداد به تفکیک خدمت</x:v>
      </x:c>
      <x:c r="C717" s="3" t="str">
        <x:v>خرید</x:v>
      </x:c>
      <x:c r="D717" s="3" t="str">
        <x:v>ماهانه</x:v>
      </x:c>
      <x:c r="E717" s="39" t="n">
        <x:f>IF(NOT(ISNUMBER('ورودی ابزار'!E416)),"n.a.",'ورودی ابزار'!E416)</x:f>
        <x:v>11.96</x:v>
      </x:c>
      <x:c r="F717" s="39" t="n">
        <x:f>IF(NOT(ISNUMBER('ورودی ابزار'!E698)),"n.a.",'ورودی ابزار'!E698)</x:f>
        <x:v>11.89</x:v>
      </x:c>
      <x:c r="G717" s="39" t="n">
        <x:f>IF(OR(I717&lt;&gt;"قابل مقایسه",COUNT(E717:F717)&lt;2),"n.a.",E717-F717)</x:f>
        <x:v>0.07000000000000028</x:v>
      </x:c>
      <x:c r="H717" s="39" t="n">
        <x:f>IF(COUNT(E717:F717)&lt;2,"n.a.",E717-F717)</x:f>
        <x:v>0.07000000000000028</x:v>
      </x:c>
      <x:c r="I717" s="3" t="str">
        <x:v>قابل مقایسه</x:v>
      </x:c>
      <x:c r="J717" s="3" t="str">
        <x:v>واحد درصد</x:v>
      </x:c>
      <x:c r="K717" s="3"/>
      <x:c r="L717" s="3"/>
      <x:c r="M717" s="3"/>
    </x:row>
    <x:row r="718" ht="42" customHeight="1">
      <x:c r="A718" s="2" t="str">
        <x:v>تجارت الکترونیک پارسیان</x:v>
      </x:c>
      <x:c r="B718" s="17" t="str">
        <x:v>سهم تعداد به تفکیک خدمت</x:v>
      </x:c>
      <x:c r="C718" s="3" t="str">
        <x:v>خرید</x:v>
      </x:c>
      <x:c r="D718" s="3" t="str">
        <x:v>سالانه</x:v>
      </x:c>
      <x:c r="E718" s="39" t="n">
        <x:f>IF(NOT(ISNUMBER('ورودی ابزار'!E416)),"n.a.",'ورودی ابزار'!E416)</x:f>
        <x:v>11.96</x:v>
      </x:c>
      <x:c r="F718" s="39" t="n">
        <x:f>IF(NOT(ISNUMBER('ورودی ابزار'!E980)),"n.a.",'ورودی ابزار'!E980)</x:f>
        <x:v>11.75</x:v>
      </x:c>
      <x:c r="G718" s="39" t="n">
        <x:f>IF(OR(I718&lt;&gt;"قابل مقایسه",COUNT(E718:F718)&lt;2),"n.a.",E718-F718)</x:f>
        <x:v>0.21000000000000085</x:v>
      </x:c>
      <x:c r="H718" s="39" t="n">
        <x:f>IF(COUNT(E718:F718)&lt;2,"n.a.",E718-F718)</x:f>
        <x:v>0.21000000000000085</x:v>
      </x:c>
      <x:c r="I718" s="3" t="str">
        <x:v>قابل مقایسه</x:v>
      </x:c>
      <x:c r="J718" s="3" t="str">
        <x:v>واحد درصد</x:v>
      </x:c>
      <x:c r="K718" s="3"/>
      <x:c r="L718" s="3"/>
      <x:c r="M718" s="3"/>
    </x:row>
    <x:row r="719" ht="42" customHeight="1">
      <x:c r="A719" s="2" t="str">
        <x:v>تجارت الکترونیک پارسیان</x:v>
      </x:c>
      <x:c r="B719" s="17" t="str">
        <x:v>سهم تعداد به تفکیک خدمت</x:v>
      </x:c>
      <x:c r="C719" s="3" t="str">
        <x:v>قبض و شارژ</x:v>
      </x:c>
      <x:c r="D719" s="3" t="str">
        <x:v>ماهانه</x:v>
      </x:c>
      <x:c r="E719" s="39" t="n">
        <x:f>IF(NOT(ISNUMBER('ورودی ابزار'!E417)),"n.a.",'ورودی ابزار'!E417)</x:f>
        <x:v>14.8</x:v>
      </x:c>
      <x:c r="F719" s="39" t="n">
        <x:f>IF(NOT(ISNUMBER('ورودی ابزار'!E699)),"n.a.",'ورودی ابزار'!E699)</x:f>
        <x:v>15.29</x:v>
      </x:c>
      <x:c r="G719" s="39" t="n">
        <x:f>IF(OR(I719&lt;&gt;"قابل مقایسه",COUNT(E719:F719)&lt;2),"n.a.",E719-F719)</x:f>
        <x:v>-0.48999999999999844</x:v>
      </x:c>
      <x:c r="H719" s="39" t="n">
        <x:f>IF(COUNT(E719:F719)&lt;2,"n.a.",E719-F719)</x:f>
        <x:v>-0.48999999999999844</x:v>
      </x:c>
      <x:c r="I719" s="3" t="str">
        <x:v>قابل مقایسه</x:v>
      </x:c>
      <x:c r="J719" s="3" t="str">
        <x:v>واحد درصد</x:v>
      </x:c>
      <x:c r="K719" s="3"/>
      <x:c r="L719" s="3"/>
      <x:c r="M719" s="3"/>
    </x:row>
    <x:row r="720" ht="42" customHeight="1">
      <x:c r="A720" s="2" t="str">
        <x:v>تجارت الکترونیک پارسیان</x:v>
      </x:c>
      <x:c r="B720" s="17" t="str">
        <x:v>سهم تعداد به تفکیک خدمت</x:v>
      </x:c>
      <x:c r="C720" s="3" t="str">
        <x:v>قبض و شارژ</x:v>
      </x:c>
      <x:c r="D720" s="3" t="str">
        <x:v>سالانه</x:v>
      </x:c>
      <x:c r="E720" s="39" t="n">
        <x:f>IF(NOT(ISNUMBER('ورودی ابزار'!E417)),"n.a.",'ورودی ابزار'!E417)</x:f>
        <x:v>14.8</x:v>
      </x:c>
      <x:c r="F720" s="39" t="n">
        <x:f>IF(NOT(ISNUMBER('ورودی ابزار'!E981)),"n.a.",'ورودی ابزار'!E981)</x:f>
        <x:v>16.58</x:v>
      </x:c>
      <x:c r="G720" s="39" t="n">
        <x:f>IF(OR(I720&lt;&gt;"قابل مقایسه",COUNT(E720:F720)&lt;2),"n.a.",E720-F720)</x:f>
        <x:v>-1.7799999999999976</x:v>
      </x:c>
      <x:c r="H720" s="39" t="n">
        <x:f>IF(COUNT(E720:F720)&lt;2,"n.a.",E720-F720)</x:f>
        <x:v>-1.7799999999999976</x:v>
      </x:c>
      <x:c r="I720" s="3" t="str">
        <x:v>قابل مقایسه</x:v>
      </x:c>
      <x:c r="J720" s="3" t="str">
        <x:v>واحد درصد</x:v>
      </x:c>
      <x:c r="K720" s="3"/>
      <x:c r="L720" s="3"/>
      <x:c r="M720" s="3"/>
    </x:row>
    <x:row r="721" ht="42" customHeight="1">
      <x:c r="A721" s="2" t="str">
        <x:v>تجارت الکترونیک پارسیان</x:v>
      </x:c>
      <x:c r="B721" s="17" t="str">
        <x:v>سهم تعداد به تفکیک خدمت</x:v>
      </x:c>
      <x:c r="C721" s="3" t="str">
        <x:v>مانده‌گیری</x:v>
      </x:c>
      <x:c r="D721" s="3" t="str">
        <x:v>ماهانه</x:v>
      </x:c>
      <x:c r="E721" s="39" t="n">
        <x:f>IF(NOT(ISNUMBER('ورودی ابزار'!E418)),"n.a.",'ورودی ابزار'!E418)</x:f>
        <x:v>13.05</x:v>
      </x:c>
      <x:c r="F721" s="39" t="n">
        <x:f>IF(NOT(ISNUMBER('ورودی ابزار'!E700)),"n.a.",'ورودی ابزار'!E700)</x:f>
        <x:v>12.9</x:v>
      </x:c>
      <x:c r="G721" s="39" t="n">
        <x:f>IF(OR(I721&lt;&gt;"قابل مقایسه",COUNT(E721:F721)&lt;2),"n.a.",E721-F721)</x:f>
        <x:v>0.15000000000000036</x:v>
      </x:c>
      <x:c r="H721" s="39" t="n">
        <x:f>IF(COUNT(E721:F721)&lt;2,"n.a.",E721-F721)</x:f>
        <x:v>0.15000000000000036</x:v>
      </x:c>
      <x:c r="I721" s="3" t="str">
        <x:v>قابل مقایسه</x:v>
      </x:c>
      <x:c r="J721" s="3" t="str">
        <x:v>واحد درصد</x:v>
      </x:c>
      <x:c r="K721" s="3"/>
      <x:c r="L721" s="3"/>
      <x:c r="M721" s="3"/>
    </x:row>
    <x:row r="722" ht="42" customHeight="1">
      <x:c r="A722" s="2" t="str">
        <x:v>تجارت الکترونیک پارسیان</x:v>
      </x:c>
      <x:c r="B722" s="17" t="str">
        <x:v>سهم تعداد به تفکیک خدمت</x:v>
      </x:c>
      <x:c r="C722" s="3" t="str">
        <x:v>مانده‌گیری</x:v>
      </x:c>
      <x:c r="D722" s="3" t="str">
        <x:v>سالانه</x:v>
      </x:c>
      <x:c r="E722" s="39" t="n">
        <x:f>IF(NOT(ISNUMBER('ورودی ابزار'!E418)),"n.a.",'ورودی ابزار'!E418)</x:f>
        <x:v>13.05</x:v>
      </x:c>
      <x:c r="F722" s="39" t="n">
        <x:f>IF(NOT(ISNUMBER('ورودی ابزار'!E982)),"n.a.",'ورودی ابزار'!E982)</x:f>
        <x:v>12.51</x:v>
      </x:c>
      <x:c r="G722" s="39" t="n">
        <x:f>IF(OR(I722&lt;&gt;"قابل مقایسه",COUNT(E722:F722)&lt;2),"n.a.",E722-F722)</x:f>
        <x:v>0.5400000000000009</x:v>
      </x:c>
      <x:c r="H722" s="39" t="n">
        <x:f>IF(COUNT(E722:F722)&lt;2,"n.a.",E722-F722)</x:f>
        <x:v>0.5400000000000009</x:v>
      </x:c>
      <x:c r="I722" s="3" t="str">
        <x:v>قابل مقایسه</x:v>
      </x:c>
      <x:c r="J722" s="3" t="str">
        <x:v>واحد درصد</x:v>
      </x:c>
      <x:c r="K722" s="3"/>
      <x:c r="L722" s="3"/>
      <x:c r="M722" s="3"/>
    </x:row>
    <x:row r="723" ht="42" customHeight="1">
      <x:c r="A723" s="2" t="str">
        <x:v>امیدپی</x:v>
      </x:c>
      <x:c r="B723" s="17" t="str">
        <x:v>سهم تعداد به تفکیک خدمت</x:v>
      </x:c>
      <x:c r="C723" s="3" t="str">
        <x:v>خرید</x:v>
      </x:c>
      <x:c r="D723" s="3" t="str">
        <x:v>ماهانه</x:v>
      </x:c>
      <x:c r="E723" s="39" t="n">
        <x:f>IF(NOT(ISNUMBER('ورودی ابزار'!E419)),"n.a.",'ورودی ابزار'!E419)</x:f>
        <x:v>8.51</x:v>
      </x:c>
      <x:c r="F723" s="39" t="n">
        <x:f>IF(NOT(ISNUMBER('ورودی ابزار'!E701)),"n.a.",'ورودی ابزار'!E701)</x:f>
        <x:v>8.21</x:v>
      </x:c>
      <x:c r="G723" s="39" t="n">
        <x:f>IF(OR(I723&lt;&gt;"قابل مقایسه",COUNT(E723:F723)&lt;2),"n.a.",E723-F723)</x:f>
        <x:v>0.29999999999999893</x:v>
      </x:c>
      <x:c r="H723" s="39" t="n">
        <x:f>IF(COUNT(E723:F723)&lt;2,"n.a.",E723-F723)</x:f>
        <x:v>0.29999999999999893</x:v>
      </x:c>
      <x:c r="I723" s="3" t="str">
        <x:v>قابل مقایسه</x:v>
      </x:c>
      <x:c r="J723" s="3" t="str">
        <x:v>واحد درصد</x:v>
      </x:c>
      <x:c r="K723" s="3"/>
      <x:c r="L723" s="3"/>
      <x:c r="M723" s="3"/>
    </x:row>
    <x:row r="724" ht="42" customHeight="1">
      <x:c r="A724" s="2" t="str">
        <x:v>امیدپی</x:v>
      </x:c>
      <x:c r="B724" s="17" t="str">
        <x:v>سهم تعداد به تفکیک خدمت</x:v>
      </x:c>
      <x:c r="C724" s="3" t="str">
        <x:v>خرید</x:v>
      </x:c>
      <x:c r="D724" s="3" t="str">
        <x:v>سالانه</x:v>
      </x:c>
      <x:c r="E724" s="39" t="n">
        <x:f>IF(NOT(ISNUMBER('ورودی ابزار'!E419)),"n.a.",'ورودی ابزار'!E419)</x:f>
        <x:v>8.51</x:v>
      </x:c>
      <x:c r="F724" s="39" t="n">
        <x:f>IF(NOT(ISNUMBER('ورودی ابزار'!E983)),"n.a.",'ورودی ابزار'!E983)</x:f>
        <x:v>8.83</x:v>
      </x:c>
      <x:c r="G724" s="39" t="n">
        <x:f>IF(OR(I724&lt;&gt;"قابل مقایسه",COUNT(E724:F724)&lt;2),"n.a.",E724-F724)</x:f>
        <x:v>-0.3200000000000003</x:v>
      </x:c>
      <x:c r="H724" s="39" t="n">
        <x:f>IF(COUNT(E724:F724)&lt;2,"n.a.",E724-F724)</x:f>
        <x:v>-0.3200000000000003</x:v>
      </x:c>
      <x:c r="I724" s="3" t="str">
        <x:v>قابل مقایسه</x:v>
      </x:c>
      <x:c r="J724" s="3" t="str">
        <x:v>واحد درصد</x:v>
      </x:c>
      <x:c r="K724" s="3"/>
      <x:c r="L724" s="3"/>
      <x:c r="M724" s="3"/>
    </x:row>
    <x:row r="725" ht="42" customHeight="1">
      <x:c r="A725" s="2" t="str">
        <x:v>امیدپی</x:v>
      </x:c>
      <x:c r="B725" s="17" t="str">
        <x:v>سهم تعداد به تفکیک خدمت</x:v>
      </x:c>
      <x:c r="C725" s="3" t="str">
        <x:v>قبض و شارژ</x:v>
      </x:c>
      <x:c r="D725" s="3" t="str">
        <x:v>ماهانه</x:v>
      </x:c>
      <x:c r="E725" s="39" t="n">
        <x:f>IF(NOT(ISNUMBER('ورودی ابزار'!E420)),"n.a.",'ورودی ابزار'!E420)</x:f>
        <x:v>0.18</x:v>
      </x:c>
      <x:c r="F725" s="39" t="n">
        <x:f>IF(NOT(ISNUMBER('ورودی ابزار'!E702)),"n.a.",'ورودی ابزار'!E702)</x:f>
        <x:v>0.18</x:v>
      </x:c>
      <x:c r="G725" s="39" t="n">
        <x:f>IF(OR(I725&lt;&gt;"قابل مقایسه",COUNT(E725:F725)&lt;2),"n.a.",E725-F725)</x:f>
        <x:v>0</x:v>
      </x:c>
      <x:c r="H725" s="39" t="n">
        <x:f>IF(COUNT(E725:F725)&lt;2,"n.a.",E725-F725)</x:f>
        <x:v>0</x:v>
      </x:c>
      <x:c r="I725" s="3" t="str">
        <x:v>قابل مقایسه</x:v>
      </x:c>
      <x:c r="J725" s="3" t="str">
        <x:v>واحد درصد</x:v>
      </x:c>
      <x:c r="K725" s="3"/>
      <x:c r="L725" s="3"/>
      <x:c r="M725" s="3"/>
    </x:row>
    <x:row r="726" ht="42" customHeight="1">
      <x:c r="A726" s="2" t="str">
        <x:v>امیدپی</x:v>
      </x:c>
      <x:c r="B726" s="17" t="str">
        <x:v>سهم تعداد به تفکیک خدمت</x:v>
      </x:c>
      <x:c r="C726" s="3" t="str">
        <x:v>قبض و شارژ</x:v>
      </x:c>
      <x:c r="D726" s="3" t="str">
        <x:v>سالانه</x:v>
      </x:c>
      <x:c r="E726" s="39" t="n">
        <x:f>IF(NOT(ISNUMBER('ورودی ابزار'!E420)),"n.a.",'ورودی ابزار'!E420)</x:f>
        <x:v>0.18</x:v>
      </x:c>
      <x:c r="F726" s="39" t="n">
        <x:f>IF(NOT(ISNUMBER('ورودی ابزار'!E984)),"n.a.",'ورودی ابزار'!E984)</x:f>
        <x:v>0.27</x:v>
      </x:c>
      <x:c r="G726" s="39" t="n">
        <x:f>IF(OR(I726&lt;&gt;"قابل مقایسه",COUNT(E726:F726)&lt;2),"n.a.",E726-F726)</x:f>
        <x:v>-0.09000000000000002</x:v>
      </x:c>
      <x:c r="H726" s="39" t="n">
        <x:f>IF(COUNT(E726:F726)&lt;2,"n.a.",E726-F726)</x:f>
        <x:v>-0.09000000000000002</x:v>
      </x:c>
      <x:c r="I726" s="3" t="str">
        <x:v>قابل مقایسه</x:v>
      </x:c>
      <x:c r="J726" s="3" t="str">
        <x:v>واحد درصد</x:v>
      </x:c>
      <x:c r="K726" s="3"/>
      <x:c r="L726" s="3"/>
      <x:c r="M726" s="3"/>
    </x:row>
    <x:row r="727" ht="42" customHeight="1">
      <x:c r="A727" s="2" t="str">
        <x:v>امیدپی</x:v>
      </x:c>
      <x:c r="B727" s="17" t="str">
        <x:v>سهم تعداد به تفکیک خدمت</x:v>
      </x:c>
      <x:c r="C727" s="3" t="str">
        <x:v>مانده‌گیری</x:v>
      </x:c>
      <x:c r="D727" s="3" t="str">
        <x:v>ماهانه</x:v>
      </x:c>
      <x:c r="E727" s="39" t="n">
        <x:f>IF(NOT(ISNUMBER('ورودی ابزار'!E421)),"n.a.",'ورودی ابزار'!E421)</x:f>
        <x:v>0.9</x:v>
      </x:c>
      <x:c r="F727" s="39" t="n">
        <x:f>IF(NOT(ISNUMBER('ورودی ابزار'!E703)),"n.a.",'ورودی ابزار'!E703)</x:f>
        <x:v>0.85</x:v>
      </x:c>
      <x:c r="G727" s="39" t="n">
        <x:f>IF(OR(I727&lt;&gt;"قابل مقایسه",COUNT(E727:F727)&lt;2),"n.a.",E727-F727)</x:f>
        <x:v>0.050000000000000044</x:v>
      </x:c>
      <x:c r="H727" s="39" t="n">
        <x:f>IF(COUNT(E727:F727)&lt;2,"n.a.",E727-F727)</x:f>
        <x:v>0.050000000000000044</x:v>
      </x:c>
      <x:c r="I727" s="3" t="str">
        <x:v>قابل مقایسه</x:v>
      </x:c>
      <x:c r="J727" s="3" t="str">
        <x:v>واحد درصد</x:v>
      </x:c>
      <x:c r="K727" s="3"/>
      <x:c r="L727" s="3"/>
      <x:c r="M727" s="3"/>
    </x:row>
    <x:row r="728" ht="42" customHeight="1">
      <x:c r="A728" s="2" t="str">
        <x:v>امیدپی</x:v>
      </x:c>
      <x:c r="B728" s="17" t="str">
        <x:v>سهم تعداد به تفکیک خدمت</x:v>
      </x:c>
      <x:c r="C728" s="3" t="str">
        <x:v>مانده‌گیری</x:v>
      </x:c>
      <x:c r="D728" s="3" t="str">
        <x:v>سالانه</x:v>
      </x:c>
      <x:c r="E728" s="39" t="n">
        <x:f>IF(NOT(ISNUMBER('ورودی ابزار'!E421)),"n.a.",'ورودی ابزار'!E421)</x:f>
        <x:v>0.9</x:v>
      </x:c>
      <x:c r="F728" s="39" t="n">
        <x:f>IF(NOT(ISNUMBER('ورودی ابزار'!E985)),"n.a.",'ورودی ابزار'!E985)</x:f>
        <x:v>0.81</x:v>
      </x:c>
      <x:c r="G728" s="39" t="n">
        <x:f>IF(OR(I728&lt;&gt;"قابل مقایسه",COUNT(E728:F728)&lt;2),"n.a.",E728-F728)</x:f>
        <x:v>0.08999999999999997</x:v>
      </x:c>
      <x:c r="H728" s="39" t="n">
        <x:f>IF(COUNT(E728:F728)&lt;2,"n.a.",E728-F728)</x:f>
        <x:v>0.08999999999999997</x:v>
      </x:c>
      <x:c r="I728" s="3" t="str">
        <x:v>قابل مقایسه</x:v>
      </x:c>
      <x:c r="J728" s="3" t="str">
        <x:v>واحد درصد</x:v>
      </x:c>
      <x:c r="K728" s="3"/>
      <x:c r="L728" s="3"/>
      <x:c r="M728" s="3"/>
    </x:row>
    <x:row r="729" ht="42" customHeight="1">
      <x:c r="A729" s="2" t="str">
        <x:v>فن آوا کارت</x:v>
      </x:c>
      <x:c r="B729" s="17" t="str">
        <x:v>سهم تعداد به تفکیک خدمت</x:v>
      </x:c>
      <x:c r="C729" s="3" t="str">
        <x:v>خرید</x:v>
      </x:c>
      <x:c r="D729" s="3" t="str">
        <x:v>ماهانه</x:v>
      </x:c>
      <x:c r="E729" s="39" t="n">
        <x:f>IF(NOT(ISNUMBER('ورودی ابزار'!E422)),"n.a.",'ورودی ابزار'!E422)</x:f>
        <x:v>1.69</x:v>
      </x:c>
      <x:c r="F729" s="39" t="n">
        <x:f>IF(NOT(ISNUMBER('ورودی ابزار'!E704)),"n.a.",'ورودی ابزار'!E704)</x:f>
        <x:v>1.7</x:v>
      </x:c>
      <x:c r="G729" s="39" t="n">
        <x:f>IF(OR(I729&lt;&gt;"قابل مقایسه",COUNT(E729:F729)&lt;2),"n.a.",E729-F729)</x:f>
        <x:v>-0.010000000000000009</x:v>
      </x:c>
      <x:c r="H729" s="39" t="n">
        <x:f>IF(COUNT(E729:F729)&lt;2,"n.a.",E729-F729)</x:f>
        <x:v>-0.010000000000000009</x:v>
      </x:c>
      <x:c r="I729" s="3" t="str">
        <x:v>قابل مقایسه</x:v>
      </x:c>
      <x:c r="J729" s="3" t="str">
        <x:v>واحد درصد</x:v>
      </x:c>
      <x:c r="K729" s="3"/>
      <x:c r="L729" s="3"/>
      <x:c r="M729" s="3"/>
    </x:row>
    <x:row r="730" ht="42" customHeight="1">
      <x:c r="A730" s="2" t="str">
        <x:v>فن آوا کارت</x:v>
      </x:c>
      <x:c r="B730" s="17" t="str">
        <x:v>سهم تعداد به تفکیک خدمت</x:v>
      </x:c>
      <x:c r="C730" s="3" t="str">
        <x:v>خرید</x:v>
      </x:c>
      <x:c r="D730" s="3" t="str">
        <x:v>سالانه</x:v>
      </x:c>
      <x:c r="E730" s="39" t="n">
        <x:f>IF(NOT(ISNUMBER('ورودی ابزار'!E422)),"n.a.",'ورودی ابزار'!E422)</x:f>
        <x:v>1.69</x:v>
      </x:c>
      <x:c r="F730" s="39" t="n">
        <x:f>IF(NOT(ISNUMBER('ورودی ابزار'!E986)),"n.a.",'ورودی ابزار'!E986)</x:f>
        <x:v>1.83</x:v>
      </x:c>
      <x:c r="G730" s="39" t="n">
        <x:f>IF(OR(I730&lt;&gt;"قابل مقایسه",COUNT(E730:F730)&lt;2),"n.a.",E730-F730)</x:f>
        <x:v>-0.14000000000000012</x:v>
      </x:c>
      <x:c r="H730" s="39" t="n">
        <x:f>IF(COUNT(E730:F730)&lt;2,"n.a.",E730-F730)</x:f>
        <x:v>-0.14000000000000012</x:v>
      </x:c>
      <x:c r="I730" s="3" t="str">
        <x:v>قابل مقایسه</x:v>
      </x:c>
      <x:c r="J730" s="3" t="str">
        <x:v>واحد درصد</x:v>
      </x:c>
      <x:c r="K730" s="3"/>
      <x:c r="L730" s="3"/>
      <x:c r="M730" s="3"/>
    </x:row>
    <x:row r="731" ht="42" customHeight="1">
      <x:c r="A731" s="2" t="str">
        <x:v>فن آوا کارت</x:v>
      </x:c>
      <x:c r="B731" s="17" t="str">
        <x:v>سهم تعداد به تفکیک خدمت</x:v>
      </x:c>
      <x:c r="C731" s="3" t="str">
        <x:v>قبض و شارژ</x:v>
      </x:c>
      <x:c r="D731" s="3" t="str">
        <x:v>ماهانه</x:v>
      </x:c>
      <x:c r="E731" s="39" t="n">
        <x:f>IF(NOT(ISNUMBER('ورودی ابزار'!E423)),"n.a.",'ورودی ابزار'!E423)</x:f>
        <x:v>0.55</x:v>
      </x:c>
      <x:c r="F731" s="39" t="n">
        <x:f>IF(NOT(ISNUMBER('ورودی ابزار'!E705)),"n.a.",'ورودی ابزار'!E705)</x:f>
        <x:v>0.57</x:v>
      </x:c>
      <x:c r="G731" s="39" t="n">
        <x:f>IF(OR(I731&lt;&gt;"قابل مقایسه",COUNT(E731:F731)&lt;2),"n.a.",E731-F731)</x:f>
        <x:v>-0.019999999999999907</x:v>
      </x:c>
      <x:c r="H731" s="39" t="n">
        <x:f>IF(COUNT(E731:F731)&lt;2,"n.a.",E731-F731)</x:f>
        <x:v>-0.019999999999999907</x:v>
      </x:c>
      <x:c r="I731" s="3" t="str">
        <x:v>قابل مقایسه</x:v>
      </x:c>
      <x:c r="J731" s="3" t="str">
        <x:v>واحد درصد</x:v>
      </x:c>
      <x:c r="K731" s="3"/>
      <x:c r="L731" s="3"/>
      <x:c r="M731" s="3"/>
    </x:row>
    <x:row r="732" ht="42" customHeight="1">
      <x:c r="A732" s="2" t="str">
        <x:v>فن آوا کارت</x:v>
      </x:c>
      <x:c r="B732" s="17" t="str">
        <x:v>سهم تعداد به تفکیک خدمت</x:v>
      </x:c>
      <x:c r="C732" s="3" t="str">
        <x:v>قبض و شارژ</x:v>
      </x:c>
      <x:c r="D732" s="3" t="str">
        <x:v>سالانه</x:v>
      </x:c>
      <x:c r="E732" s="39" t="n">
        <x:f>IF(NOT(ISNUMBER('ورودی ابزار'!E423)),"n.a.",'ورودی ابزار'!E423)</x:f>
        <x:v>0.55</x:v>
      </x:c>
      <x:c r="F732" s="39" t="n">
        <x:f>IF(NOT(ISNUMBER('ورودی ابزار'!E987)),"n.a.",'ورودی ابزار'!E987)</x:f>
        <x:v>0.77</x:v>
      </x:c>
      <x:c r="G732" s="39" t="n">
        <x:f>IF(OR(I732&lt;&gt;"قابل مقایسه",COUNT(E732:F732)&lt;2),"n.a.",E732-F732)</x:f>
        <x:v>-0.21999999999999997</x:v>
      </x:c>
      <x:c r="H732" s="39" t="n">
        <x:f>IF(COUNT(E732:F732)&lt;2,"n.a.",E732-F732)</x:f>
        <x:v>-0.21999999999999997</x:v>
      </x:c>
      <x:c r="I732" s="3" t="str">
        <x:v>قابل مقایسه</x:v>
      </x:c>
      <x:c r="J732" s="3" t="str">
        <x:v>واحد درصد</x:v>
      </x:c>
      <x:c r="K732" s="3"/>
      <x:c r="L732" s="3"/>
      <x:c r="M732" s="3"/>
    </x:row>
    <x:row r="733" ht="42" customHeight="1">
      <x:c r="A733" s="2" t="str">
        <x:v>فن آوا کارت</x:v>
      </x:c>
      <x:c r="B733" s="17" t="str">
        <x:v>سهم تعداد به تفکیک خدمت</x:v>
      </x:c>
      <x:c r="C733" s="3" t="str">
        <x:v>مانده‌گیری</x:v>
      </x:c>
      <x:c r="D733" s="3" t="str">
        <x:v>ماهانه</x:v>
      </x:c>
      <x:c r="E733" s="39" t="n">
        <x:f>IF(NOT(ISNUMBER('ورودی ابزار'!E424)),"n.a.",'ورودی ابزار'!E424)</x:f>
        <x:v>2.82</x:v>
      </x:c>
      <x:c r="F733" s="39" t="n">
        <x:f>IF(NOT(ISNUMBER('ورودی ابزار'!E706)),"n.a.",'ورودی ابزار'!E706)</x:f>
        <x:v>2.87</x:v>
      </x:c>
      <x:c r="G733" s="39" t="n">
        <x:f>IF(OR(I733&lt;&gt;"قابل مقایسه",COUNT(E733:F733)&lt;2),"n.a.",E733-F733)</x:f>
        <x:v>-0.050000000000000266</x:v>
      </x:c>
      <x:c r="H733" s="39" t="n">
        <x:f>IF(COUNT(E733:F733)&lt;2,"n.a.",E733-F733)</x:f>
        <x:v>-0.050000000000000266</x:v>
      </x:c>
      <x:c r="I733" s="3" t="str">
        <x:v>قابل مقایسه</x:v>
      </x:c>
      <x:c r="J733" s="3" t="str">
        <x:v>واحد درصد</x:v>
      </x:c>
      <x:c r="K733" s="3"/>
      <x:c r="L733" s="3"/>
      <x:c r="M733" s="3"/>
    </x:row>
    <x:row r="734" ht="42" customHeight="1">
      <x:c r="A734" s="2" t="str">
        <x:v>فن آوا کارت</x:v>
      </x:c>
      <x:c r="B734" s="17" t="str">
        <x:v>سهم تعداد به تفکیک خدمت</x:v>
      </x:c>
      <x:c r="C734" s="3" t="str">
        <x:v>مانده‌گیری</x:v>
      </x:c>
      <x:c r="D734" s="3" t="str">
        <x:v>سالانه</x:v>
      </x:c>
      <x:c r="E734" s="39" t="n">
        <x:f>IF(NOT(ISNUMBER('ورودی ابزار'!E424)),"n.a.",'ورودی ابزار'!E424)</x:f>
        <x:v>2.82</x:v>
      </x:c>
      <x:c r="F734" s="39" t="n">
        <x:f>IF(NOT(ISNUMBER('ورودی ابزار'!E988)),"n.a.",'ورودی ابزار'!E988)</x:f>
        <x:v>2.39</x:v>
      </x:c>
      <x:c r="G734" s="39" t="n">
        <x:f>IF(OR(I734&lt;&gt;"قابل مقایسه",COUNT(E734:F734)&lt;2),"n.a.",E734-F734)</x:f>
        <x:v>0.4299999999999997</x:v>
      </x:c>
      <x:c r="H734" s="39" t="n">
        <x:f>IF(COUNT(E734:F734)&lt;2,"n.a.",E734-F734)</x:f>
        <x:v>0.4299999999999997</x:v>
      </x:c>
      <x:c r="I734" s="3" t="str">
        <x:v>قابل مقایسه</x:v>
      </x:c>
      <x:c r="J734" s="3" t="str">
        <x:v>واحد درصد</x:v>
      </x:c>
      <x:c r="K734" s="3"/>
      <x:c r="L734" s="3"/>
      <x:c r="M734" s="3"/>
    </x:row>
    <x:row r="735" ht="42" customHeight="1">
      <x:c r="A735" s="2" t="str">
        <x:v>کارت اعتباری ایران کیش</x:v>
      </x:c>
      <x:c r="B735" s="17" t="str">
        <x:v>سهم تعداد به تفکیک خدمت</x:v>
      </x:c>
      <x:c r="C735" s="3" t="str">
        <x:v>خرید</x:v>
      </x:c>
      <x:c r="D735" s="3" t="str">
        <x:v>ماهانه</x:v>
      </x:c>
      <x:c r="E735" s="39" t="n">
        <x:f>IF(NOT(ISNUMBER('ورودی ابزار'!E425)),"n.a.",'ورودی ابزار'!E425)</x:f>
        <x:v>5.49</x:v>
      </x:c>
      <x:c r="F735" s="39" t="n">
        <x:f>IF(NOT(ISNUMBER('ورودی ابزار'!E707)),"n.a.",'ورودی ابزار'!E707)</x:f>
        <x:v>5.42</x:v>
      </x:c>
      <x:c r="G735" s="39" t="n">
        <x:f>IF(OR(I735&lt;&gt;"قابل مقایسه",COUNT(E735:F735)&lt;2),"n.a.",E735-F735)</x:f>
        <x:v>0.07000000000000028</x:v>
      </x:c>
      <x:c r="H735" s="39" t="n">
        <x:f>IF(COUNT(E735:F735)&lt;2,"n.a.",E735-F735)</x:f>
        <x:v>0.07000000000000028</x:v>
      </x:c>
      <x:c r="I735" s="3" t="str">
        <x:v>قابل مقایسه</x:v>
      </x:c>
      <x:c r="J735" s="3" t="str">
        <x:v>واحد درصد</x:v>
      </x:c>
      <x:c r="K735" s="3"/>
      <x:c r="L735" s="3"/>
      <x:c r="M735" s="3"/>
    </x:row>
    <x:row r="736" ht="42" customHeight="1">
      <x:c r="A736" s="2" t="str">
        <x:v>کارت اعتباری ایران کیش</x:v>
      </x:c>
      <x:c r="B736" s="17" t="str">
        <x:v>سهم تعداد به تفکیک خدمت</x:v>
      </x:c>
      <x:c r="C736" s="3" t="str">
        <x:v>خرید</x:v>
      </x:c>
      <x:c r="D736" s="3" t="str">
        <x:v>سالانه</x:v>
      </x:c>
      <x:c r="E736" s="39" t="n">
        <x:f>IF(NOT(ISNUMBER('ورودی ابزار'!E425)),"n.a.",'ورودی ابزار'!E425)</x:f>
        <x:v>5.49</x:v>
      </x:c>
      <x:c r="F736" s="39" t="n">
        <x:f>IF(NOT(ISNUMBER('ورودی ابزار'!E989)),"n.a.",'ورودی ابزار'!E989)</x:f>
        <x:v>5.13</x:v>
      </x:c>
      <x:c r="G736" s="39" t="n">
        <x:f>IF(OR(I736&lt;&gt;"قابل مقایسه",COUNT(E736:F736)&lt;2),"n.a.",E736-F736)</x:f>
        <x:v>0.3600000000000003</x:v>
      </x:c>
      <x:c r="H736" s="39" t="n">
        <x:f>IF(COUNT(E736:F736)&lt;2,"n.a.",E736-F736)</x:f>
        <x:v>0.3600000000000003</x:v>
      </x:c>
      <x:c r="I736" s="3" t="str">
        <x:v>قابل مقایسه</x:v>
      </x:c>
      <x:c r="J736" s="3" t="str">
        <x:v>واحد درصد</x:v>
      </x:c>
      <x:c r="K736" s="3"/>
      <x:c r="L736" s="3"/>
      <x:c r="M736" s="3"/>
    </x:row>
    <x:row r="737" ht="42" customHeight="1">
      <x:c r="A737" s="2" t="str">
        <x:v>کارت اعتباری ایران کیش</x:v>
      </x:c>
      <x:c r="B737" s="17" t="str">
        <x:v>سهم تعداد به تفکیک خدمت</x:v>
      </x:c>
      <x:c r="C737" s="3" t="str">
        <x:v>قبض و شارژ</x:v>
      </x:c>
      <x:c r="D737" s="3" t="str">
        <x:v>ماهانه</x:v>
      </x:c>
      <x:c r="E737" s="39" t="n">
        <x:f>IF(NOT(ISNUMBER('ورودی ابزار'!E426)),"n.a.",'ورودی ابزار'!E426)</x:f>
        <x:v>1.64</x:v>
      </x:c>
      <x:c r="F737" s="39" t="n">
        <x:f>IF(NOT(ISNUMBER('ورودی ابزار'!E708)),"n.a.",'ورودی ابزار'!E708)</x:f>
        <x:v>1.94</x:v>
      </x:c>
      <x:c r="G737" s="39" t="n">
        <x:f>IF(OR(I737&lt;&gt;"قابل مقایسه",COUNT(E737:F737)&lt;2),"n.a.",E737-F737)</x:f>
        <x:v>-0.30000000000000004</x:v>
      </x:c>
      <x:c r="H737" s="39" t="n">
        <x:f>IF(COUNT(E737:F737)&lt;2,"n.a.",E737-F737)</x:f>
        <x:v>-0.30000000000000004</x:v>
      </x:c>
      <x:c r="I737" s="3" t="str">
        <x:v>قابل مقایسه</x:v>
      </x:c>
      <x:c r="J737" s="3" t="str">
        <x:v>واحد درصد</x:v>
      </x:c>
      <x:c r="K737" s="3"/>
      <x:c r="L737" s="3"/>
      <x:c r="M737" s="3"/>
    </x:row>
    <x:row r="738" ht="42" customHeight="1">
      <x:c r="A738" s="2" t="str">
        <x:v>کارت اعتباری ایران کیش</x:v>
      </x:c>
      <x:c r="B738" s="17" t="str">
        <x:v>سهم تعداد به تفکیک خدمت</x:v>
      </x:c>
      <x:c r="C738" s="3" t="str">
        <x:v>قبض و شارژ</x:v>
      </x:c>
      <x:c r="D738" s="3" t="str">
        <x:v>سالانه</x:v>
      </x:c>
      <x:c r="E738" s="39" t="n">
        <x:f>IF(NOT(ISNUMBER('ورودی ابزار'!E426)),"n.a.",'ورودی ابزار'!E426)</x:f>
        <x:v>1.64</x:v>
      </x:c>
      <x:c r="F738" s="39" t="n">
        <x:f>IF(NOT(ISNUMBER('ورودی ابزار'!E990)),"n.a.",'ورودی ابزار'!E990)</x:f>
        <x:v>2.07</x:v>
      </x:c>
      <x:c r="G738" s="39" t="n">
        <x:f>IF(OR(I738&lt;&gt;"قابل مقایسه",COUNT(E738:F738)&lt;2),"n.a.",E738-F738)</x:f>
        <x:v>-0.42999999999999994</x:v>
      </x:c>
      <x:c r="H738" s="39" t="n">
        <x:f>IF(COUNT(E738:F738)&lt;2,"n.a.",E738-F738)</x:f>
        <x:v>-0.42999999999999994</x:v>
      </x:c>
      <x:c r="I738" s="3" t="str">
        <x:v>قابل مقایسه</x:v>
      </x:c>
      <x:c r="J738" s="3" t="str">
        <x:v>واحد درصد</x:v>
      </x:c>
      <x:c r="K738" s="3"/>
      <x:c r="L738" s="3"/>
      <x:c r="M738" s="3"/>
    </x:row>
    <x:row r="739" ht="42" customHeight="1">
      <x:c r="A739" s="2" t="str">
        <x:v>کارت اعتباری ایران کیش</x:v>
      </x:c>
      <x:c r="B739" s="17" t="str">
        <x:v>سهم تعداد به تفکیک خدمت</x:v>
      </x:c>
      <x:c r="C739" s="3" t="str">
        <x:v>مانده‌گیری</x:v>
      </x:c>
      <x:c r="D739" s="3" t="str">
        <x:v>ماهانه</x:v>
      </x:c>
      <x:c r="E739" s="39" t="n">
        <x:f>IF(NOT(ISNUMBER('ورودی ابزار'!E427)),"n.a.",'ورودی ابزار'!E427)</x:f>
        <x:v>6.46</x:v>
      </x:c>
      <x:c r="F739" s="39" t="n">
        <x:f>IF(NOT(ISNUMBER('ورودی ابزار'!E709)),"n.a.",'ورودی ابزار'!E709)</x:f>
        <x:v>6.58</x:v>
      </x:c>
      <x:c r="G739" s="39" t="n">
        <x:f>IF(OR(I739&lt;&gt;"قابل مقایسه",COUNT(E739:F739)&lt;2),"n.a.",E739-F739)</x:f>
        <x:v>-0.1200000000000001</x:v>
      </x:c>
      <x:c r="H739" s="39" t="n">
        <x:f>IF(COUNT(E739:F739)&lt;2,"n.a.",E739-F739)</x:f>
        <x:v>-0.1200000000000001</x:v>
      </x:c>
      <x:c r="I739" s="3" t="str">
        <x:v>قابل مقایسه</x:v>
      </x:c>
      <x:c r="J739" s="3" t="str">
        <x:v>واحد درصد</x:v>
      </x:c>
      <x:c r="K739" s="3"/>
      <x:c r="L739" s="3"/>
      <x:c r="M739" s="3"/>
    </x:row>
    <x:row r="740" ht="42" customHeight="1">
      <x:c r="A740" s="2" t="str">
        <x:v>کارت اعتباری ایران کیش</x:v>
      </x:c>
      <x:c r="B740" s="17" t="str">
        <x:v>سهم تعداد به تفکیک خدمت</x:v>
      </x:c>
      <x:c r="C740" s="3" t="str">
        <x:v>مانده‌گیری</x:v>
      </x:c>
      <x:c r="D740" s="3" t="str">
        <x:v>سالانه</x:v>
      </x:c>
      <x:c r="E740" s="39" t="n">
        <x:f>IF(NOT(ISNUMBER('ورودی ابزار'!E427)),"n.a.",'ورودی ابزار'!E427)</x:f>
        <x:v>6.46</x:v>
      </x:c>
      <x:c r="F740" s="39" t="n">
        <x:f>IF(NOT(ISNUMBER('ورودی ابزار'!E991)),"n.a.",'ورودی ابزار'!E991)</x:f>
        <x:v>5.84</x:v>
      </x:c>
      <x:c r="G740" s="39" t="n">
        <x:f>IF(OR(I740&lt;&gt;"قابل مقایسه",COUNT(E740:F740)&lt;2),"n.a.",E740-F740)</x:f>
        <x:v>0.6200000000000001</x:v>
      </x:c>
      <x:c r="H740" s="39" t="n">
        <x:f>IF(COUNT(E740:F740)&lt;2,"n.a.",E740-F740)</x:f>
        <x:v>0.6200000000000001</x:v>
      </x:c>
      <x:c r="I740" s="3" t="str">
        <x:v>قابل مقایسه</x:v>
      </x:c>
      <x:c r="J740" s="3" t="str">
        <x:v>واحد درصد</x:v>
      </x:c>
      <x:c r="K740" s="3"/>
      <x:c r="L740" s="3"/>
      <x:c r="M740" s="3"/>
    </x:row>
    <x:row r="741" ht="42" customHeight="1">
      <x:c r="A741" s="2" t="str">
        <x:v>آسان پرداخت پرشین</x:v>
      </x:c>
      <x:c r="B741" s="17" t="str">
        <x:v>سهم مبلغ به تفکیک خدمت</x:v>
      </x:c>
      <x:c r="C741" s="3" t="str">
        <x:v>خرید</x:v>
      </x:c>
      <x:c r="D741" s="3" t="str">
        <x:v>ماهانه</x:v>
      </x:c>
      <x:c r="E741" s="39" t="n">
        <x:f>IF(NOT(ISNUMBER('ورودی ابزار'!E428)),"n.a.",'ورودی ابزار'!E428)</x:f>
        <x:v>4.77</x:v>
      </x:c>
      <x:c r="F741" s="39" t="n">
        <x:f>IF(NOT(ISNUMBER('ورودی ابزار'!E710)),"n.a.",'ورودی ابزار'!E710)</x:f>
        <x:v>5.01</x:v>
      </x:c>
      <x:c r="G741" s="39" t="n">
        <x:f>IF(OR(I741&lt;&gt;"قابل مقایسه",COUNT(E741:F741)&lt;2),"n.a.",E741-F741)</x:f>
        <x:v>-0.2400000000000002</x:v>
      </x:c>
      <x:c r="H741" s="39" t="n">
        <x:f>IF(COUNT(E741:F741)&lt;2,"n.a.",E741-F741)</x:f>
        <x:v>-0.2400000000000002</x:v>
      </x:c>
      <x:c r="I741" s="3" t="str">
        <x:v>قابل مقایسه</x:v>
      </x:c>
      <x:c r="J741" s="3" t="str">
        <x:v>واحد درصد</x:v>
      </x:c>
      <x:c r="K741" s="3"/>
      <x:c r="L741" s="3"/>
      <x:c r="M741" s="3"/>
    </x:row>
    <x:row r="742" ht="42" customHeight="1">
      <x:c r="A742" s="2" t="str">
        <x:v>آسان پرداخت پرشین</x:v>
      </x:c>
      <x:c r="B742" s="17" t="str">
        <x:v>سهم مبلغ به تفکیک خدمت</x:v>
      </x:c>
      <x:c r="C742" s="3" t="str">
        <x:v>خرید</x:v>
      </x:c>
      <x:c r="D742" s="3" t="str">
        <x:v>سالانه</x:v>
      </x:c>
      <x:c r="E742" s="39" t="n">
        <x:f>IF(NOT(ISNUMBER('ورودی ابزار'!E428)),"n.a.",'ورودی ابزار'!E428)</x:f>
        <x:v>4.77</x:v>
      </x:c>
      <x:c r="F742" s="39" t="n">
        <x:f>IF(NOT(ISNUMBER('ورودی ابزار'!E992)),"n.a.",'ورودی ابزار'!E992)</x:f>
        <x:v>4.51</x:v>
      </x:c>
      <x:c r="G742" s="39" t="n">
        <x:f>IF(OR(I742&lt;&gt;"قابل مقایسه",COUNT(E742:F742)&lt;2),"n.a.",E742-F742)</x:f>
        <x:v>0.2599999999999998</x:v>
      </x:c>
      <x:c r="H742" s="39" t="n">
        <x:f>IF(COUNT(E742:F742)&lt;2,"n.a.",E742-F742)</x:f>
        <x:v>0.2599999999999998</x:v>
      </x:c>
      <x:c r="I742" s="3" t="str">
        <x:v>قابل مقایسه</x:v>
      </x:c>
      <x:c r="J742" s="3" t="str">
        <x:v>واحد درصد</x:v>
      </x:c>
      <x:c r="K742" s="3"/>
      <x:c r="L742" s="3"/>
      <x:c r="M742" s="3"/>
    </x:row>
    <x:row r="743" ht="42" customHeight="1">
      <x:c r="A743" s="2" t="str">
        <x:v>آسان پرداخت پرشین</x:v>
      </x:c>
      <x:c r="B743" s="17" t="str">
        <x:v>سهم مبلغ به تفکیک خدمت</x:v>
      </x:c>
      <x:c r="C743" s="3" t="str">
        <x:v>قبض و شارژ</x:v>
      </x:c>
      <x:c r="D743" s="3" t="str">
        <x:v>ماهانه</x:v>
      </x:c>
      <x:c r="E743" s="39" t="n">
        <x:f>IF(NOT(ISNUMBER('ورودی ابزار'!E429)),"n.a.",'ورودی ابزار'!E429)</x:f>
        <x:v>17.06</x:v>
      </x:c>
      <x:c r="F743" s="39" t="n">
        <x:f>IF(NOT(ISNUMBER('ورودی ابزار'!E711)),"n.a.",'ورودی ابزار'!E711)</x:f>
        <x:v>18.12</x:v>
      </x:c>
      <x:c r="G743" s="39" t="n">
        <x:f>IF(OR(I743&lt;&gt;"قابل مقایسه",COUNT(E743:F743)&lt;2),"n.a.",E743-F743)</x:f>
        <x:v>-1.0600000000000023</x:v>
      </x:c>
      <x:c r="H743" s="39" t="n">
        <x:f>IF(COUNT(E743:F743)&lt;2,"n.a.",E743-F743)</x:f>
        <x:v>-1.0600000000000023</x:v>
      </x:c>
      <x:c r="I743" s="3" t="str">
        <x:v>قابل مقایسه</x:v>
      </x:c>
      <x:c r="J743" s="3" t="str">
        <x:v>واحد درصد</x:v>
      </x:c>
      <x:c r="K743" s="3"/>
      <x:c r="L743" s="3"/>
      <x:c r="M743" s="3"/>
    </x:row>
    <x:row r="744" ht="42" customHeight="1">
      <x:c r="A744" s="2" t="str">
        <x:v>آسان پرداخت پرشین</x:v>
      </x:c>
      <x:c r="B744" s="17" t="str">
        <x:v>سهم مبلغ به تفکیک خدمت</x:v>
      </x:c>
      <x:c r="C744" s="3" t="str">
        <x:v>قبض و شارژ</x:v>
      </x:c>
      <x:c r="D744" s="3" t="str">
        <x:v>سالانه</x:v>
      </x:c>
      <x:c r="E744" s="39" t="n">
        <x:f>IF(NOT(ISNUMBER('ورودی ابزار'!E429)),"n.a.",'ورودی ابزار'!E429)</x:f>
        <x:v>17.06</x:v>
      </x:c>
      <x:c r="F744" s="39" t="n">
        <x:f>IF(NOT(ISNUMBER('ورودی ابزار'!E993)),"n.a.",'ورودی ابزار'!E993)</x:f>
        <x:v>16.18</x:v>
      </x:c>
      <x:c r="G744" s="39" t="n">
        <x:f>IF(OR(I744&lt;&gt;"قابل مقایسه",COUNT(E744:F744)&lt;2),"n.a.",E744-F744)</x:f>
        <x:v>0.879999999999999</x:v>
      </x:c>
      <x:c r="H744" s="39" t="n">
        <x:f>IF(COUNT(E744:F744)&lt;2,"n.a.",E744-F744)</x:f>
        <x:v>0.879999999999999</x:v>
      </x:c>
      <x:c r="I744" s="3" t="str">
        <x:v>قابل مقایسه</x:v>
      </x:c>
      <x:c r="J744" s="3" t="str">
        <x:v>واحد درصد</x:v>
      </x:c>
      <x:c r="K744" s="3"/>
      <x:c r="L744" s="3"/>
      <x:c r="M744" s="3"/>
    </x:row>
    <x:row r="745" ht="42" customHeight="1">
      <x:c r="A745" s="2" t="str">
        <x:v>الکترونیک کارت دماوند</x:v>
      </x:c>
      <x:c r="B745" s="17" t="str">
        <x:v>سهم مبلغ به تفکیک خدمت</x:v>
      </x:c>
      <x:c r="C745" s="3" t="str">
        <x:v>خرید</x:v>
      </x:c>
      <x:c r="D745" s="3" t="str">
        <x:v>ماهانه</x:v>
      </x:c>
      <x:c r="E745" s="39" t="n">
        <x:f>IF(NOT(ISNUMBER('ورودی ابزار'!E430)),"n.a.",'ورودی ابزار'!E430)</x:f>
        <x:v>0.17</x:v>
      </x:c>
      <x:c r="F745" s="39" t="n">
        <x:f>IF(NOT(ISNUMBER('ورودی ابزار'!E712)),"n.a.",'ورودی ابزار'!E712)</x:f>
        <x:v>0.17</x:v>
      </x:c>
      <x:c r="G745" s="39" t="n">
        <x:f>IF(OR(I745&lt;&gt;"قابل مقایسه",COUNT(E745:F745)&lt;2),"n.a.",E745-F745)</x:f>
        <x:v>0</x:v>
      </x:c>
      <x:c r="H745" s="39" t="n">
        <x:f>IF(COUNT(E745:F745)&lt;2,"n.a.",E745-F745)</x:f>
        <x:v>0</x:v>
      </x:c>
      <x:c r="I745" s="3" t="str">
        <x:v>قابل مقایسه</x:v>
      </x:c>
      <x:c r="J745" s="3" t="str">
        <x:v>واحد درصد</x:v>
      </x:c>
      <x:c r="K745" s="3"/>
      <x:c r="L745" s="3"/>
      <x:c r="M745" s="3"/>
    </x:row>
    <x:row r="746" ht="42" customHeight="1">
      <x:c r="A746" s="2" t="str">
        <x:v>الکترونیک کارت دماوند</x:v>
      </x:c>
      <x:c r="B746" s="17" t="str">
        <x:v>سهم مبلغ به تفکیک خدمت</x:v>
      </x:c>
      <x:c r="C746" s="3" t="str">
        <x:v>خرید</x:v>
      </x:c>
      <x:c r="D746" s="3" t="str">
        <x:v>سالانه</x:v>
      </x:c>
      <x:c r="E746" s="39" t="n">
        <x:f>IF(NOT(ISNUMBER('ورودی ابزار'!E430)),"n.a.",'ورودی ابزار'!E430)</x:f>
        <x:v>0.17</x:v>
      </x:c>
      <x:c r="F746" s="39" t="n">
        <x:f>IF(NOT(ISNUMBER('ورودی ابزار'!E994)),"n.a.",'ورودی ابزار'!E994)</x:f>
        <x:v>0.11</x:v>
      </x:c>
      <x:c r="G746" s="39" t="n">
        <x:f>IF(OR(I746&lt;&gt;"قابل مقایسه",COUNT(E746:F746)&lt;2),"n.a.",E746-F746)</x:f>
        <x:v>0.06000000000000001</x:v>
      </x:c>
      <x:c r="H746" s="39" t="n">
        <x:f>IF(COUNT(E746:F746)&lt;2,"n.a.",E746-F746)</x:f>
        <x:v>0.06000000000000001</x:v>
      </x:c>
      <x:c r="I746" s="3" t="str">
        <x:v>قابل مقایسه</x:v>
      </x:c>
      <x:c r="J746" s="3" t="str">
        <x:v>واحد درصد</x:v>
      </x:c>
      <x:c r="K746" s="3"/>
      <x:c r="L746" s="3"/>
      <x:c r="M746" s="3"/>
    </x:row>
    <x:row r="747" ht="42" customHeight="1">
      <x:c r="A747" s="2" t="str">
        <x:v>الکترونیک کارت دماوند</x:v>
      </x:c>
      <x:c r="B747" s="17" t="str">
        <x:v>سهم مبلغ به تفکیک خدمت</x:v>
      </x:c>
      <x:c r="C747" s="3" t="str">
        <x:v>قبض و شارژ</x:v>
      </x:c>
      <x:c r="D747" s="3" t="str">
        <x:v>ماهانه</x:v>
      </x:c>
      <x:c r="E747" s="39" t="n">
        <x:f>IF(NOT(ISNUMBER('ورودی ابزار'!E431)),"n.a.",'ورودی ابزار'!E431)</x:f>
        <x:v>0.03</x:v>
      </x:c>
      <x:c r="F747" s="39" t="n">
        <x:f>IF(NOT(ISNUMBER('ورودی ابزار'!E713)),"n.a.",'ورودی ابزار'!E713)</x:f>
        <x:v>0.03</x:v>
      </x:c>
      <x:c r="G747" s="39" t="n">
        <x:f>IF(OR(I747&lt;&gt;"قابل مقایسه",COUNT(E747:F747)&lt;2),"n.a.",E747-F747)</x:f>
        <x:v>0</x:v>
      </x:c>
      <x:c r="H747" s="39" t="n">
        <x:f>IF(COUNT(E747:F747)&lt;2,"n.a.",E747-F747)</x:f>
        <x:v>0</x:v>
      </x:c>
      <x:c r="I747" s="3" t="str">
        <x:v>قابل مقایسه</x:v>
      </x:c>
      <x:c r="J747" s="3" t="str">
        <x:v>واحد درصد</x:v>
      </x:c>
      <x:c r="K747" s="3"/>
      <x:c r="L747" s="3"/>
      <x:c r="M747" s="3"/>
    </x:row>
    <x:row r="748" ht="42" customHeight="1">
      <x:c r="A748" s="2" t="str">
        <x:v>الکترونیک کارت دماوند</x:v>
      </x:c>
      <x:c r="B748" s="17" t="str">
        <x:v>سهم مبلغ به تفکیک خدمت</x:v>
      </x:c>
      <x:c r="C748" s="3" t="str">
        <x:v>قبض و شارژ</x:v>
      </x:c>
      <x:c r="D748" s="3" t="str">
        <x:v>سالانه</x:v>
      </x:c>
      <x:c r="E748" s="39" t="n">
        <x:f>IF(NOT(ISNUMBER('ورودی ابزار'!E431)),"n.a.",'ورودی ابزار'!E431)</x:f>
        <x:v>0.03</x:v>
      </x:c>
      <x:c r="F748" s="39" t="n">
        <x:f>IF(NOT(ISNUMBER('ورودی ابزار'!E995)),"n.a.",'ورودی ابزار'!E995)</x:f>
        <x:v>0.01</x:v>
      </x:c>
      <x:c r="G748" s="39" t="n">
        <x:f>IF(OR(I748&lt;&gt;"قابل مقایسه",COUNT(E748:F748)&lt;2),"n.a.",E748-F748)</x:f>
        <x:v>0.019999999999999997</x:v>
      </x:c>
      <x:c r="H748" s="39" t="n">
        <x:f>IF(COUNT(E748:F748)&lt;2,"n.a.",E748-F748)</x:f>
        <x:v>0.019999999999999997</x:v>
      </x:c>
      <x:c r="I748" s="3" t="str">
        <x:v>قابل مقایسه</x:v>
      </x:c>
      <x:c r="J748" s="3" t="str">
        <x:v>واحد درصد</x:v>
      </x:c>
      <x:c r="K748" s="3"/>
      <x:c r="L748" s="3"/>
      <x:c r="M748" s="3"/>
    </x:row>
    <x:row r="749" ht="42" customHeight="1">
      <x:c r="A749" s="2" t="str">
        <x:v>به پرداخت ملت</x:v>
      </x:c>
      <x:c r="B749" s="17" t="str">
        <x:v>سهم مبلغ به تفکیک خدمت</x:v>
      </x:c>
      <x:c r="C749" s="3" t="str">
        <x:v>خرید</x:v>
      </x:c>
      <x:c r="D749" s="3" t="str">
        <x:v>ماهانه</x:v>
      </x:c>
      <x:c r="E749" s="39" t="n">
        <x:f>IF(NOT(ISNUMBER('ورودی ابزار'!E432)),"n.a.",'ورودی ابزار'!E432)</x:f>
        <x:v>26.09</x:v>
      </x:c>
      <x:c r="F749" s="39" t="n">
        <x:f>IF(NOT(ISNUMBER('ورودی ابزار'!E714)),"n.a.",'ورودی ابزار'!E714)</x:f>
        <x:v>26.48</x:v>
      </x:c>
      <x:c r="G749" s="39" t="n">
        <x:f>IF(OR(I749&lt;&gt;"قابل مقایسه",COUNT(E749:F749)&lt;2),"n.a.",E749-F749)</x:f>
        <x:v>-0.39000000000000057</x:v>
      </x:c>
      <x:c r="H749" s="39" t="n">
        <x:f>IF(COUNT(E749:F749)&lt;2,"n.a.",E749-F749)</x:f>
        <x:v>-0.39000000000000057</x:v>
      </x:c>
      <x:c r="I749" s="3" t="str">
        <x:v>قابل مقایسه</x:v>
      </x:c>
      <x:c r="J749" s="3" t="str">
        <x:v>واحد درصد</x:v>
      </x:c>
      <x:c r="K749" s="3"/>
      <x:c r="L749" s="3"/>
      <x:c r="M749" s="3"/>
    </x:row>
    <x:row r="750" ht="42" customHeight="1">
      <x:c r="A750" s="2" t="str">
        <x:v>به پرداخت ملت</x:v>
      </x:c>
      <x:c r="B750" s="17" t="str">
        <x:v>سهم مبلغ به تفکیک خدمت</x:v>
      </x:c>
      <x:c r="C750" s="3" t="str">
        <x:v>خرید</x:v>
      </x:c>
      <x:c r="D750" s="3" t="str">
        <x:v>سالانه</x:v>
      </x:c>
      <x:c r="E750" s="39" t="n">
        <x:f>IF(NOT(ISNUMBER('ورودی ابزار'!E432)),"n.a.",'ورودی ابزار'!E432)</x:f>
        <x:v>26.09</x:v>
      </x:c>
      <x:c r="F750" s="39" t="n">
        <x:f>IF(NOT(ISNUMBER('ورودی ابزار'!E996)),"n.a.",'ورودی ابزار'!E996)</x:f>
        <x:v>22.35</x:v>
      </x:c>
      <x:c r="G750" s="39" t="n">
        <x:f>IF(OR(I750&lt;&gt;"قابل مقایسه",COUNT(E750:F750)&lt;2),"n.a.",E750-F750)</x:f>
        <x:v>3.7399999999999984</x:v>
      </x:c>
      <x:c r="H750" s="39" t="n">
        <x:f>IF(COUNT(E750:F750)&lt;2,"n.a.",E750-F750)</x:f>
        <x:v>3.7399999999999984</x:v>
      </x:c>
      <x:c r="I750" s="3" t="str">
        <x:v>قابل مقایسه</x:v>
      </x:c>
      <x:c r="J750" s="3" t="str">
        <x:v>واحد درصد</x:v>
      </x:c>
      <x:c r="K750" s="3"/>
      <x:c r="L750" s="3"/>
      <x:c r="M750" s="3"/>
    </x:row>
    <x:row r="751" ht="42" customHeight="1">
      <x:c r="A751" s="2" t="str">
        <x:v>به پرداخت ملت</x:v>
      </x:c>
      <x:c r="B751" s="17" t="str">
        <x:v>سهم مبلغ به تفکیک خدمت</x:v>
      </x:c>
      <x:c r="C751" s="3" t="str">
        <x:v>قبض و شارژ</x:v>
      </x:c>
      <x:c r="D751" s="3" t="str">
        <x:v>ماهانه</x:v>
      </x:c>
      <x:c r="E751" s="39" t="n">
        <x:f>IF(NOT(ISNUMBER('ورودی ابزار'!E433)),"n.a.",'ورودی ابزار'!E433)</x:f>
        <x:v>15.35</x:v>
      </x:c>
      <x:c r="F751" s="39" t="n">
        <x:f>IF(NOT(ISNUMBER('ورودی ابزار'!E715)),"n.a.",'ورودی ابزار'!E715)</x:f>
        <x:v>15.37</x:v>
      </x:c>
      <x:c r="G751" s="39" t="n">
        <x:f>IF(OR(I751&lt;&gt;"قابل مقایسه",COUNT(E751:F751)&lt;2),"n.a.",E751-F751)</x:f>
        <x:v>-0.019999999999999574</x:v>
      </x:c>
      <x:c r="H751" s="39" t="n">
        <x:f>IF(COUNT(E751:F751)&lt;2,"n.a.",E751-F751)</x:f>
        <x:v>-0.019999999999999574</x:v>
      </x:c>
      <x:c r="I751" s="3" t="str">
        <x:v>قابل مقایسه</x:v>
      </x:c>
      <x:c r="J751" s="3" t="str">
        <x:v>واحد درصد</x:v>
      </x:c>
      <x:c r="K751" s="3"/>
      <x:c r="L751" s="3"/>
      <x:c r="M751" s="3"/>
    </x:row>
    <x:row r="752" ht="42" customHeight="1">
      <x:c r="A752" s="2" t="str">
        <x:v>به پرداخت ملت</x:v>
      </x:c>
      <x:c r="B752" s="17" t="str">
        <x:v>سهم مبلغ به تفکیک خدمت</x:v>
      </x:c>
      <x:c r="C752" s="3" t="str">
        <x:v>قبض و شارژ</x:v>
      </x:c>
      <x:c r="D752" s="3" t="str">
        <x:v>سالانه</x:v>
      </x:c>
      <x:c r="E752" s="39" t="n">
        <x:f>IF(NOT(ISNUMBER('ورودی ابزار'!E433)),"n.a.",'ورودی ابزار'!E433)</x:f>
        <x:v>15.35</x:v>
      </x:c>
      <x:c r="F752" s="39" t="n">
        <x:f>IF(NOT(ISNUMBER('ورودی ابزار'!E997)),"n.a.",'ورودی ابزار'!E997)</x:f>
        <x:v>13.36</x:v>
      </x:c>
      <x:c r="G752" s="39" t="n">
        <x:f>IF(OR(I752&lt;&gt;"قابل مقایسه",COUNT(E752:F752)&lt;2),"n.a.",E752-F752)</x:f>
        <x:v>1.9900000000000002</x:v>
      </x:c>
      <x:c r="H752" s="39" t="n">
        <x:f>IF(COUNT(E752:F752)&lt;2,"n.a.",E752-F752)</x:f>
        <x:v>1.9900000000000002</x:v>
      </x:c>
      <x:c r="I752" s="3" t="str">
        <x:v>قابل مقایسه</x:v>
      </x:c>
      <x:c r="J752" s="3" t="str">
        <x:v>واحد درصد</x:v>
      </x:c>
      <x:c r="K752" s="3"/>
      <x:c r="L752" s="3"/>
      <x:c r="M752" s="3"/>
    </x:row>
    <x:row r="753" ht="42" customHeight="1">
      <x:c r="A753" s="2" t="str">
        <x:v>پرداخت الکترونیک سداد</x:v>
      </x:c>
      <x:c r="B753" s="17" t="str">
        <x:v>سهم مبلغ به تفکیک خدمت</x:v>
      </x:c>
      <x:c r="C753" s="3" t="str">
        <x:v>خرید</x:v>
      </x:c>
      <x:c r="D753" s="3" t="str">
        <x:v>ماهانه</x:v>
      </x:c>
      <x:c r="E753" s="39" t="n">
        <x:f>IF(NOT(ISNUMBER('ورودی ابزار'!E434)),"n.a.",'ورودی ابزار'!E434)</x:f>
        <x:v>10.79</x:v>
      </x:c>
      <x:c r="F753" s="39" t="n">
        <x:f>IF(NOT(ISNUMBER('ورودی ابزار'!E716)),"n.a.",'ورودی ابزار'!E716)</x:f>
        <x:v>10.08</x:v>
      </x:c>
      <x:c r="G753" s="39" t="n">
        <x:f>IF(OR(I753&lt;&gt;"قابل مقایسه",COUNT(E753:F753)&lt;2),"n.a.",E753-F753)</x:f>
        <x:v>0.7099999999999991</x:v>
      </x:c>
      <x:c r="H753" s="39" t="n">
        <x:f>IF(COUNT(E753:F753)&lt;2,"n.a.",E753-F753)</x:f>
        <x:v>0.7099999999999991</x:v>
      </x:c>
      <x:c r="I753" s="3" t="str">
        <x:v>قابل مقایسه</x:v>
      </x:c>
      <x:c r="J753" s="3" t="str">
        <x:v>واحد درصد</x:v>
      </x:c>
      <x:c r="K753" s="3"/>
      <x:c r="L753" s="3"/>
      <x:c r="M753" s="3"/>
    </x:row>
    <x:row r="754" ht="42" customHeight="1">
      <x:c r="A754" s="2" t="str">
        <x:v>پرداخت الکترونیک سداد</x:v>
      </x:c>
      <x:c r="B754" s="17" t="str">
        <x:v>سهم مبلغ به تفکیک خدمت</x:v>
      </x:c>
      <x:c r="C754" s="3" t="str">
        <x:v>خرید</x:v>
      </x:c>
      <x:c r="D754" s="3" t="str">
        <x:v>سالانه</x:v>
      </x:c>
      <x:c r="E754" s="39" t="n">
        <x:f>IF(NOT(ISNUMBER('ورودی ابزار'!E434)),"n.a.",'ورودی ابزار'!E434)</x:f>
        <x:v>10.79</x:v>
      </x:c>
      <x:c r="F754" s="39" t="n">
        <x:f>IF(NOT(ISNUMBER('ورودی ابزار'!E998)),"n.a.",'ورودی ابزار'!E998)</x:f>
        <x:v>14.18</x:v>
      </x:c>
      <x:c r="G754" s="39" t="n">
        <x:f>IF(OR(I754&lt;&gt;"قابل مقایسه",COUNT(E754:F754)&lt;2),"n.a.",E754-F754)</x:f>
        <x:v>-3.3900000000000006</x:v>
      </x:c>
      <x:c r="H754" s="39" t="n">
        <x:f>IF(COUNT(E754:F754)&lt;2,"n.a.",E754-F754)</x:f>
        <x:v>-3.3900000000000006</x:v>
      </x:c>
      <x:c r="I754" s="3" t="str">
        <x:v>قابل مقایسه</x:v>
      </x:c>
      <x:c r="J754" s="3" t="str">
        <x:v>واحد درصد</x:v>
      </x:c>
      <x:c r="K754" s="3"/>
      <x:c r="L754" s="3"/>
      <x:c r="M754" s="3"/>
    </x:row>
    <x:row r="755" ht="42" customHeight="1">
      <x:c r="A755" s="2" t="str">
        <x:v>پرداخت الکترونیک سداد</x:v>
      </x:c>
      <x:c r="B755" s="17" t="str">
        <x:v>سهم مبلغ به تفکیک خدمت</x:v>
      </x:c>
      <x:c r="C755" s="3" t="str">
        <x:v>قبض و شارژ</x:v>
      </x:c>
      <x:c r="D755" s="3" t="str">
        <x:v>ماهانه</x:v>
      </x:c>
      <x:c r="E755" s="39" t="n">
        <x:f>IF(NOT(ISNUMBER('ورودی ابزار'!E435)),"n.a.",'ورودی ابزار'!E435)</x:f>
        <x:v>11.96</x:v>
      </x:c>
      <x:c r="F755" s="39" t="n">
        <x:f>IF(NOT(ISNUMBER('ورودی ابزار'!E717)),"n.a.",'ورودی ابزار'!E717)</x:f>
        <x:v>9.99</x:v>
      </x:c>
      <x:c r="G755" s="39" t="n">
        <x:f>IF(OR(I755&lt;&gt;"قابل مقایسه",COUNT(E755:F755)&lt;2),"n.a.",E755-F755)</x:f>
        <x:v>1.9700000000000006</x:v>
      </x:c>
      <x:c r="H755" s="39" t="n">
        <x:f>IF(COUNT(E755:F755)&lt;2,"n.a.",E755-F755)</x:f>
        <x:v>1.9700000000000006</x:v>
      </x:c>
      <x:c r="I755" s="3" t="str">
        <x:v>قابل مقایسه</x:v>
      </x:c>
      <x:c r="J755" s="3" t="str">
        <x:v>واحد درصد</x:v>
      </x:c>
      <x:c r="K755" s="3"/>
      <x:c r="L755" s="3"/>
      <x:c r="M755" s="3"/>
    </x:row>
    <x:row r="756" ht="42" customHeight="1">
      <x:c r="A756" s="2" t="str">
        <x:v>پرداخت الکترونیک سداد</x:v>
      </x:c>
      <x:c r="B756" s="17" t="str">
        <x:v>سهم مبلغ به تفکیک خدمت</x:v>
      </x:c>
      <x:c r="C756" s="3" t="str">
        <x:v>قبض و شارژ</x:v>
      </x:c>
      <x:c r="D756" s="3" t="str">
        <x:v>سالانه</x:v>
      </x:c>
      <x:c r="E756" s="39" t="n">
        <x:f>IF(NOT(ISNUMBER('ورودی ابزار'!E435)),"n.a.",'ورودی ابزار'!E435)</x:f>
        <x:v>11.96</x:v>
      </x:c>
      <x:c r="F756" s="39" t="n">
        <x:f>IF(NOT(ISNUMBER('ورودی ابزار'!E999)),"n.a.",'ورودی ابزار'!E999)</x:f>
        <x:v>12.52</x:v>
      </x:c>
      <x:c r="G756" s="39" t="n">
        <x:f>IF(OR(I756&lt;&gt;"قابل مقایسه",COUNT(E756:F756)&lt;2),"n.a.",E756-F756)</x:f>
        <x:v>-0.5599999999999987</x:v>
      </x:c>
      <x:c r="H756" s="39" t="n">
        <x:f>IF(COUNT(E756:F756)&lt;2,"n.a.",E756-F756)</x:f>
        <x:v>-0.5599999999999987</x:v>
      </x:c>
      <x:c r="I756" s="3" t="str">
        <x:v>قابل مقایسه</x:v>
      </x:c>
      <x:c r="J756" s="3" t="str">
        <x:v>واحد درصد</x:v>
      </x:c>
      <x:c r="K756" s="3"/>
      <x:c r="L756" s="3"/>
      <x:c r="M756" s="3"/>
    </x:row>
    <x:row r="757" ht="42" customHeight="1">
      <x:c r="A757" s="2" t="str">
        <x:v>پرداخت الکترونیک پاسارگاد</x:v>
      </x:c>
      <x:c r="B757" s="17" t="str">
        <x:v>سهم مبلغ به تفکیک خدمت</x:v>
      </x:c>
      <x:c r="C757" s="3" t="str">
        <x:v>خرید</x:v>
      </x:c>
      <x:c r="D757" s="3" t="str">
        <x:v>ماهانه</x:v>
      </x:c>
      <x:c r="E757" s="39" t="n">
        <x:f>IF(NOT(ISNUMBER('ورودی ابزار'!E436)),"n.a.",'ورودی ابزار'!E436)</x:f>
        <x:v>5.11</x:v>
      </x:c>
      <x:c r="F757" s="39" t="n">
        <x:f>IF(NOT(ISNUMBER('ورودی ابزار'!E718)),"n.a.",'ورودی ابزار'!E718)</x:f>
        <x:v>5.31</x:v>
      </x:c>
      <x:c r="G757" s="39" t="n">
        <x:f>IF(OR(I757&lt;&gt;"قابل مقایسه",COUNT(E757:F757)&lt;2),"n.a.",E757-F757)</x:f>
        <x:v>-0.1999999999999993</x:v>
      </x:c>
      <x:c r="H757" s="39" t="n">
        <x:f>IF(COUNT(E757:F757)&lt;2,"n.a.",E757-F757)</x:f>
        <x:v>-0.1999999999999993</x:v>
      </x:c>
      <x:c r="I757" s="3" t="str">
        <x:v>قابل مقایسه</x:v>
      </x:c>
      <x:c r="J757" s="3" t="str">
        <x:v>واحد درصد</x:v>
      </x:c>
      <x:c r="K757" s="3"/>
      <x:c r="L757" s="3"/>
      <x:c r="M757" s="3"/>
    </x:row>
    <x:row r="758" ht="42" customHeight="1">
      <x:c r="A758" s="2" t="str">
        <x:v>پرداخت الکترونیک پاسارگاد</x:v>
      </x:c>
      <x:c r="B758" s="17" t="str">
        <x:v>سهم مبلغ به تفکیک خدمت</x:v>
      </x:c>
      <x:c r="C758" s="3" t="str">
        <x:v>خرید</x:v>
      </x:c>
      <x:c r="D758" s="3" t="str">
        <x:v>سالانه</x:v>
      </x:c>
      <x:c r="E758" s="39" t="n">
        <x:f>IF(NOT(ISNUMBER('ورودی ابزار'!E436)),"n.a.",'ورودی ابزار'!E436)</x:f>
        <x:v>5.11</x:v>
      </x:c>
      <x:c r="F758" s="39" t="n">
        <x:f>IF(NOT(ISNUMBER('ورودی ابزار'!E1000)),"n.a.",'ورودی ابزار'!E1000)</x:f>
        <x:v>5.96</x:v>
      </x:c>
      <x:c r="G758" s="39" t="n">
        <x:f>IF(OR(I758&lt;&gt;"قابل مقایسه",COUNT(E758:F758)&lt;2),"n.a.",E758-F758)</x:f>
        <x:v>-0.8499999999999996</x:v>
      </x:c>
      <x:c r="H758" s="39" t="n">
        <x:f>IF(COUNT(E758:F758)&lt;2,"n.a.",E758-F758)</x:f>
        <x:v>-0.8499999999999996</x:v>
      </x:c>
      <x:c r="I758" s="3" t="str">
        <x:v>قابل مقایسه</x:v>
      </x:c>
      <x:c r="J758" s="3" t="str">
        <x:v>واحد درصد</x:v>
      </x:c>
      <x:c r="K758" s="3"/>
      <x:c r="L758" s="3"/>
      <x:c r="M758" s="3"/>
    </x:row>
    <x:row r="759" ht="42" customHeight="1">
      <x:c r="A759" s="2" t="str">
        <x:v>پرداخت الکترونیک پاسارگاد</x:v>
      </x:c>
      <x:c r="B759" s="17" t="str">
        <x:v>سهم مبلغ به تفکیک خدمت</x:v>
      </x:c>
      <x:c r="C759" s="3" t="str">
        <x:v>قبض و شارژ</x:v>
      </x:c>
      <x:c r="D759" s="3" t="str">
        <x:v>ماهانه</x:v>
      </x:c>
      <x:c r="E759" s="39" t="n">
        <x:f>IF(NOT(ISNUMBER('ورودی ابزار'!E437)),"n.a.",'ورودی ابزار'!E437)</x:f>
        <x:v>5.45</x:v>
      </x:c>
      <x:c r="F759" s="39" t="n">
        <x:f>IF(NOT(ISNUMBER('ورودی ابزار'!E719)),"n.a.",'ورودی ابزار'!E719)</x:f>
        <x:v>5.17</x:v>
      </x:c>
      <x:c r="G759" s="39" t="n">
        <x:f>IF(OR(I759&lt;&gt;"قابل مقایسه",COUNT(E759:F759)&lt;2),"n.a.",E759-F759)</x:f>
        <x:v>0.28000000000000025</x:v>
      </x:c>
      <x:c r="H759" s="39" t="n">
        <x:f>IF(COUNT(E759:F759)&lt;2,"n.a.",E759-F759)</x:f>
        <x:v>0.28000000000000025</x:v>
      </x:c>
      <x:c r="I759" s="3" t="str">
        <x:v>قابل مقایسه</x:v>
      </x:c>
      <x:c r="J759" s="3" t="str">
        <x:v>واحد درصد</x:v>
      </x:c>
      <x:c r="K759" s="3"/>
      <x:c r="L759" s="3"/>
      <x:c r="M759" s="3"/>
    </x:row>
    <x:row r="760" ht="42" customHeight="1">
      <x:c r="A760" s="2" t="str">
        <x:v>پرداخت الکترونیک پاسارگاد</x:v>
      </x:c>
      <x:c r="B760" s="17" t="str">
        <x:v>سهم مبلغ به تفکیک خدمت</x:v>
      </x:c>
      <x:c r="C760" s="3" t="str">
        <x:v>قبض و شارژ</x:v>
      </x:c>
      <x:c r="D760" s="3" t="str">
        <x:v>سالانه</x:v>
      </x:c>
      <x:c r="E760" s="39" t="n">
        <x:f>IF(NOT(ISNUMBER('ورودی ابزار'!E437)),"n.a.",'ورودی ابزار'!E437)</x:f>
        <x:v>5.45</x:v>
      </x:c>
      <x:c r="F760" s="39" t="n">
        <x:f>IF(NOT(ISNUMBER('ورودی ابزار'!E1001)),"n.a.",'ورودی ابزار'!E1001)</x:f>
        <x:v>6.59</x:v>
      </x:c>
      <x:c r="G760" s="39" t="n">
        <x:f>IF(OR(I760&lt;&gt;"قابل مقایسه",COUNT(E760:F760)&lt;2),"n.a.",E760-F760)</x:f>
        <x:v>-1.1399999999999997</x:v>
      </x:c>
      <x:c r="H760" s="39" t="n">
        <x:f>IF(COUNT(E760:F760)&lt;2,"n.a.",E760-F760)</x:f>
        <x:v>-1.1399999999999997</x:v>
      </x:c>
      <x:c r="I760" s="3" t="str">
        <x:v>قابل مقایسه</x:v>
      </x:c>
      <x:c r="J760" s="3" t="str">
        <x:v>واحد درصد</x:v>
      </x:c>
      <x:c r="K760" s="3"/>
      <x:c r="L760" s="3"/>
      <x:c r="M760" s="3"/>
    </x:row>
    <x:row r="761" ht="42" customHeight="1">
      <x:c r="A761" s="2" t="str">
        <x:v>پرداخت الکترونیک سامان</x:v>
      </x:c>
      <x:c r="B761" s="17" t="str">
        <x:v>سهم مبلغ به تفکیک خدمت</x:v>
      </x:c>
      <x:c r="C761" s="3" t="str">
        <x:v>خرید</x:v>
      </x:c>
      <x:c r="D761" s="3" t="str">
        <x:v>ماهانه</x:v>
      </x:c>
      <x:c r="E761" s="39" t="n">
        <x:f>IF(NOT(ISNUMBER('ورودی ابزار'!E438)),"n.a.",'ورودی ابزار'!E438)</x:f>
        <x:v>19.76</x:v>
      </x:c>
      <x:c r="F761" s="39" t="n">
        <x:f>IF(NOT(ISNUMBER('ورودی ابزار'!E720)),"n.a.",'ورودی ابزار'!E720)</x:f>
        <x:v>19.81</x:v>
      </x:c>
      <x:c r="G761" s="39" t="n">
        <x:f>IF(OR(I761&lt;&gt;"قابل مقایسه",COUNT(E761:F761)&lt;2),"n.a.",E761-F761)</x:f>
        <x:v>-0.04999999999999716</x:v>
      </x:c>
      <x:c r="H761" s="39" t="n">
        <x:f>IF(COUNT(E761:F761)&lt;2,"n.a.",E761-F761)</x:f>
        <x:v>-0.04999999999999716</x:v>
      </x:c>
      <x:c r="I761" s="3" t="str">
        <x:v>قابل مقایسه</x:v>
      </x:c>
      <x:c r="J761" s="3" t="str">
        <x:v>واحد درصد</x:v>
      </x:c>
      <x:c r="K761" s="3"/>
      <x:c r="L761" s="3"/>
      <x:c r="M761" s="3"/>
    </x:row>
    <x:row r="762" ht="42" customHeight="1">
      <x:c r="A762" s="2" t="str">
        <x:v>پرداخت الکترونیک سامان</x:v>
      </x:c>
      <x:c r="B762" s="17" t="str">
        <x:v>سهم مبلغ به تفکیک خدمت</x:v>
      </x:c>
      <x:c r="C762" s="3" t="str">
        <x:v>خرید</x:v>
      </x:c>
      <x:c r="D762" s="3" t="str">
        <x:v>سالانه</x:v>
      </x:c>
      <x:c r="E762" s="39" t="n">
        <x:f>IF(NOT(ISNUMBER('ورودی ابزار'!E438)),"n.a.",'ورودی ابزار'!E438)</x:f>
        <x:v>19.76</x:v>
      </x:c>
      <x:c r="F762" s="39" t="n">
        <x:f>IF(NOT(ISNUMBER('ورودی ابزار'!E1002)),"n.a.",'ورودی ابزار'!E1002)</x:f>
        <x:v>20.37</x:v>
      </x:c>
      <x:c r="G762" s="39" t="n">
        <x:f>IF(OR(I762&lt;&gt;"قابل مقایسه",COUNT(E762:F762)&lt;2),"n.a.",E762-F762)</x:f>
        <x:v>-0.6099999999999994</x:v>
      </x:c>
      <x:c r="H762" s="39" t="n">
        <x:f>IF(COUNT(E762:F762)&lt;2,"n.a.",E762-F762)</x:f>
        <x:v>-0.6099999999999994</x:v>
      </x:c>
      <x:c r="I762" s="3" t="str">
        <x:v>قابل مقایسه</x:v>
      </x:c>
      <x:c r="J762" s="3" t="str">
        <x:v>واحد درصد</x:v>
      </x:c>
      <x:c r="K762" s="3"/>
      <x:c r="L762" s="3"/>
      <x:c r="M762" s="3"/>
    </x:row>
    <x:row r="763" ht="42" customHeight="1">
      <x:c r="A763" s="2" t="str">
        <x:v>پرداخت الکترونیک سامان</x:v>
      </x:c>
      <x:c r="B763" s="17" t="str">
        <x:v>سهم مبلغ به تفکیک خدمت</x:v>
      </x:c>
      <x:c r="C763" s="3" t="str">
        <x:v>قبض و شارژ</x:v>
      </x:c>
      <x:c r="D763" s="3" t="str">
        <x:v>ماهانه</x:v>
      </x:c>
      <x:c r="E763" s="39" t="n">
        <x:f>IF(NOT(ISNUMBER('ورودی ابزار'!E439)),"n.a.",'ورودی ابزار'!E439)</x:f>
        <x:v>13.95</x:v>
      </x:c>
      <x:c r="F763" s="39" t="n">
        <x:f>IF(NOT(ISNUMBER('ورودی ابزار'!E721)),"n.a.",'ورودی ابزار'!E721)</x:f>
        <x:v>14.36</x:v>
      </x:c>
      <x:c r="G763" s="39" t="n">
        <x:f>IF(OR(I763&lt;&gt;"قابل مقایسه",COUNT(E763:F763)&lt;2),"n.a.",E763-F763)</x:f>
        <x:v>-0.41000000000000014</x:v>
      </x:c>
      <x:c r="H763" s="39" t="n">
        <x:f>IF(COUNT(E763:F763)&lt;2,"n.a.",E763-F763)</x:f>
        <x:v>-0.41000000000000014</x:v>
      </x:c>
      <x:c r="I763" s="3" t="str">
        <x:v>قابل مقایسه</x:v>
      </x:c>
      <x:c r="J763" s="3" t="str">
        <x:v>واحد درصد</x:v>
      </x:c>
      <x:c r="K763" s="3"/>
      <x:c r="L763" s="3"/>
      <x:c r="M763" s="3"/>
    </x:row>
    <x:row r="764" ht="42" customHeight="1">
      <x:c r="A764" s="2" t="str">
        <x:v>پرداخت الکترونیک سامان</x:v>
      </x:c>
      <x:c r="B764" s="17" t="str">
        <x:v>سهم مبلغ به تفکیک خدمت</x:v>
      </x:c>
      <x:c r="C764" s="3" t="str">
        <x:v>قبض و شارژ</x:v>
      </x:c>
      <x:c r="D764" s="3" t="str">
        <x:v>سالانه</x:v>
      </x:c>
      <x:c r="E764" s="39" t="n">
        <x:f>IF(NOT(ISNUMBER('ورودی ابزار'!E439)),"n.a.",'ورودی ابزار'!E439)</x:f>
        <x:v>13.95</x:v>
      </x:c>
      <x:c r="F764" s="39" t="n">
        <x:f>IF(NOT(ISNUMBER('ورودی ابزار'!E1003)),"n.a.",'ورودی ابزار'!E1003)</x:f>
        <x:v>14.13</x:v>
      </x:c>
      <x:c r="G764" s="39" t="n">
        <x:f>IF(OR(I764&lt;&gt;"قابل مقایسه",COUNT(E764:F764)&lt;2),"n.a.",E764-F764)</x:f>
        <x:v>-0.1800000000000015</x:v>
      </x:c>
      <x:c r="H764" s="39" t="n">
        <x:f>IF(COUNT(E764:F764)&lt;2,"n.a.",E764-F764)</x:f>
        <x:v>-0.1800000000000015</x:v>
      </x:c>
      <x:c r="I764" s="3" t="str">
        <x:v>قابل مقایسه</x:v>
      </x:c>
      <x:c r="J764" s="3" t="str">
        <x:v>واحد درصد</x:v>
      </x:c>
      <x:c r="K764" s="3"/>
      <x:c r="L764" s="3"/>
      <x:c r="M764" s="3"/>
    </x:row>
    <x:row r="765" ht="42" customHeight="1">
      <x:c r="A765" s="2" t="str">
        <x:v>پرداخت الکترونیک سپهر</x:v>
      </x:c>
      <x:c r="B765" s="17" t="str">
        <x:v>سهم مبلغ به تفکیک خدمت</x:v>
      </x:c>
      <x:c r="C765" s="3" t="str">
        <x:v>خرید</x:v>
      </x:c>
      <x:c r="D765" s="3" t="str">
        <x:v>ماهانه</x:v>
      </x:c>
      <x:c r="E765" s="39" t="n">
        <x:f>IF(NOT(ISNUMBER('ورودی ابزار'!E440)),"n.a.",'ورودی ابزار'!E440)</x:f>
        <x:v>4.6</x:v>
      </x:c>
      <x:c r="F765" s="39" t="n">
        <x:f>IF(NOT(ISNUMBER('ورودی ابزار'!E722)),"n.a.",'ورودی ابزار'!E722)</x:f>
        <x:v>4.58</x:v>
      </x:c>
      <x:c r="G765" s="39" t="n">
        <x:f>IF(OR(I765&lt;&gt;"قابل مقایسه",COUNT(E765:F765)&lt;2),"n.a.",E765-F765)</x:f>
        <x:v>0.019999999999999574</x:v>
      </x:c>
      <x:c r="H765" s="39" t="n">
        <x:f>IF(COUNT(E765:F765)&lt;2,"n.a.",E765-F765)</x:f>
        <x:v>0.019999999999999574</x:v>
      </x:c>
      <x:c r="I765" s="3" t="str">
        <x:v>قابل مقایسه</x:v>
      </x:c>
      <x:c r="J765" s="3" t="str">
        <x:v>واحد درصد</x:v>
      </x:c>
      <x:c r="K765" s="3"/>
      <x:c r="L765" s="3"/>
      <x:c r="M765" s="3"/>
    </x:row>
    <x:row r="766" ht="42" customHeight="1">
      <x:c r="A766" s="2" t="str">
        <x:v>پرداخت الکترونیک سپهر</x:v>
      </x:c>
      <x:c r="B766" s="17" t="str">
        <x:v>سهم مبلغ به تفکیک خدمت</x:v>
      </x:c>
      <x:c r="C766" s="3" t="str">
        <x:v>خرید</x:v>
      </x:c>
      <x:c r="D766" s="3" t="str">
        <x:v>سالانه</x:v>
      </x:c>
      <x:c r="E766" s="39" t="n">
        <x:f>IF(NOT(ISNUMBER('ورودی ابزار'!E440)),"n.a.",'ورودی ابزار'!E440)</x:f>
        <x:v>4.6</x:v>
      </x:c>
      <x:c r="F766" s="39" t="n">
        <x:f>IF(NOT(ISNUMBER('ورودی ابزار'!E1004)),"n.a.",'ورودی ابزار'!E1004)</x:f>
        <x:v>5.58</x:v>
      </x:c>
      <x:c r="G766" s="39" t="n">
        <x:f>IF(OR(I766&lt;&gt;"قابل مقایسه",COUNT(E766:F766)&lt;2),"n.a.",E766-F766)</x:f>
        <x:v>-0.9800000000000004</x:v>
      </x:c>
      <x:c r="H766" s="39" t="n">
        <x:f>IF(COUNT(E766:F766)&lt;2,"n.a.",E766-F766)</x:f>
        <x:v>-0.9800000000000004</x:v>
      </x:c>
      <x:c r="I766" s="3" t="str">
        <x:v>قابل مقایسه</x:v>
      </x:c>
      <x:c r="J766" s="3" t="str">
        <x:v>واحد درصد</x:v>
      </x:c>
      <x:c r="K766" s="3"/>
      <x:c r="L766" s="3"/>
      <x:c r="M766" s="3"/>
    </x:row>
    <x:row r="767" ht="42" customHeight="1">
      <x:c r="A767" s="2" t="str">
        <x:v>پرداخت الکترونیک سپهر</x:v>
      </x:c>
      <x:c r="B767" s="17" t="str">
        <x:v>سهم مبلغ به تفکیک خدمت</x:v>
      </x:c>
      <x:c r="C767" s="3" t="str">
        <x:v>قبض و شارژ</x:v>
      </x:c>
      <x:c r="D767" s="3" t="str">
        <x:v>ماهانه</x:v>
      </x:c>
      <x:c r="E767" s="39" t="n">
        <x:f>IF(NOT(ISNUMBER('ورودی ابزار'!E441)),"n.a.",'ورودی ابزار'!E441)</x:f>
        <x:v>2.9</x:v>
      </x:c>
      <x:c r="F767" s="39" t="n">
        <x:f>IF(NOT(ISNUMBER('ورودی ابزار'!E723)),"n.a.",'ورودی ابزار'!E723)</x:f>
        <x:v>2.41</x:v>
      </x:c>
      <x:c r="G767" s="39" t="n">
        <x:f>IF(OR(I767&lt;&gt;"قابل مقایسه",COUNT(E767:F767)&lt;2),"n.a.",E767-F767)</x:f>
        <x:v>0.48999999999999977</x:v>
      </x:c>
      <x:c r="H767" s="39" t="n">
        <x:f>IF(COUNT(E767:F767)&lt;2,"n.a.",E767-F767)</x:f>
        <x:v>0.48999999999999977</x:v>
      </x:c>
      <x:c r="I767" s="3" t="str">
        <x:v>قابل مقایسه</x:v>
      </x:c>
      <x:c r="J767" s="3" t="str">
        <x:v>واحد درصد</x:v>
      </x:c>
      <x:c r="K767" s="3"/>
      <x:c r="L767" s="3"/>
      <x:c r="M767" s="3"/>
    </x:row>
    <x:row r="768" ht="42" customHeight="1">
      <x:c r="A768" s="2" t="str">
        <x:v>پرداخت الکترونیک سپهر</x:v>
      </x:c>
      <x:c r="B768" s="17" t="str">
        <x:v>سهم مبلغ به تفکیک خدمت</x:v>
      </x:c>
      <x:c r="C768" s="3" t="str">
        <x:v>قبض و شارژ</x:v>
      </x:c>
      <x:c r="D768" s="3" t="str">
        <x:v>سالانه</x:v>
      </x:c>
      <x:c r="E768" s="39" t="n">
        <x:f>IF(NOT(ISNUMBER('ورودی ابزار'!E441)),"n.a.",'ورودی ابزار'!E441)</x:f>
        <x:v>2.9</x:v>
      </x:c>
      <x:c r="F768" s="39" t="n">
        <x:f>IF(NOT(ISNUMBER('ورودی ابزار'!E1005)),"n.a.",'ورودی ابزار'!E1005)</x:f>
        <x:v>3.2</x:v>
      </x:c>
      <x:c r="G768" s="39" t="n">
        <x:f>IF(OR(I768&lt;&gt;"قابل مقایسه",COUNT(E768:F768)&lt;2),"n.a.",E768-F768)</x:f>
        <x:v>-0.30000000000000027</x:v>
      </x:c>
      <x:c r="H768" s="39" t="n">
        <x:f>IF(COUNT(E768:F768)&lt;2,"n.a.",E768-F768)</x:f>
        <x:v>-0.30000000000000027</x:v>
      </x:c>
      <x:c r="I768" s="3" t="str">
        <x:v>قابل مقایسه</x:v>
      </x:c>
      <x:c r="J768" s="3" t="str">
        <x:v>واحد درصد</x:v>
      </x:c>
      <x:c r="K768" s="3"/>
      <x:c r="L768" s="3"/>
      <x:c r="M768" s="3"/>
    </x:row>
    <x:row r="769" ht="42" customHeight="1">
      <x:c r="A769" s="2" t="str">
        <x:v>پرداخت نوین آرین</x:v>
      </x:c>
      <x:c r="B769" s="17" t="str">
        <x:v>سهم مبلغ به تفکیک خدمت</x:v>
      </x:c>
      <x:c r="C769" s="3" t="str">
        <x:v>خرید</x:v>
      </x:c>
      <x:c r="D769" s="3" t="str">
        <x:v>ماهانه</x:v>
      </x:c>
      <x:c r="E769" s="39" t="n">
        <x:f>IF(NOT(ISNUMBER('ورودی ابزار'!E442)),"n.a.",'ورودی ابزار'!E442)</x:f>
        <x:v>9.3</x:v>
      </x:c>
      <x:c r="F769" s="39" t="n">
        <x:f>IF(NOT(ISNUMBER('ورودی ابزار'!E724)),"n.a.",'ورودی ابزار'!E724)</x:f>
        <x:v>9.33</x:v>
      </x:c>
      <x:c r="G769" s="39" t="n">
        <x:f>IF(OR(I769&lt;&gt;"قابل مقایسه",COUNT(E769:F769)&lt;2),"n.a.",E769-F769)</x:f>
        <x:v>-0.02999999999999936</x:v>
      </x:c>
      <x:c r="H769" s="39" t="n">
        <x:f>IF(COUNT(E769:F769)&lt;2,"n.a.",E769-F769)</x:f>
        <x:v>-0.02999999999999936</x:v>
      </x:c>
      <x:c r="I769" s="3" t="str">
        <x:v>قابل مقایسه</x:v>
      </x:c>
      <x:c r="J769" s="3" t="str">
        <x:v>واحد درصد</x:v>
      </x:c>
      <x:c r="K769" s="3"/>
      <x:c r="L769" s="3"/>
      <x:c r="M769" s="3"/>
    </x:row>
    <x:row r="770" ht="42" customHeight="1">
      <x:c r="A770" s="2" t="str">
        <x:v>پرداخت نوین آرین</x:v>
      </x:c>
      <x:c r="B770" s="17" t="str">
        <x:v>سهم مبلغ به تفکیک خدمت</x:v>
      </x:c>
      <x:c r="C770" s="3" t="str">
        <x:v>خرید</x:v>
      </x:c>
      <x:c r="D770" s="3" t="str">
        <x:v>سالانه</x:v>
      </x:c>
      <x:c r="E770" s="39" t="n">
        <x:f>IF(NOT(ISNUMBER('ورودی ابزار'!E442)),"n.a.",'ورودی ابزار'!E442)</x:f>
        <x:v>9.3</x:v>
      </x:c>
      <x:c r="F770" s="39" t="n">
        <x:f>IF(NOT(ISNUMBER('ورودی ابزار'!E1006)),"n.a.",'ورودی ابزار'!E1006)</x:f>
        <x:v>8.12</x:v>
      </x:c>
      <x:c r="G770" s="39" t="n">
        <x:f>IF(OR(I770&lt;&gt;"قابل مقایسه",COUNT(E770:F770)&lt;2),"n.a.",E770-F770)</x:f>
        <x:v>1.1800000000000015</x:v>
      </x:c>
      <x:c r="H770" s="39" t="n">
        <x:f>IF(COUNT(E770:F770)&lt;2,"n.a.",E770-F770)</x:f>
        <x:v>1.1800000000000015</x:v>
      </x:c>
      <x:c r="I770" s="3" t="str">
        <x:v>قابل مقایسه</x:v>
      </x:c>
      <x:c r="J770" s="3" t="str">
        <x:v>واحد درصد</x:v>
      </x:c>
      <x:c r="K770" s="3"/>
      <x:c r="L770" s="3"/>
      <x:c r="M770" s="3"/>
    </x:row>
    <x:row r="771" ht="42" customHeight="1">
      <x:c r="A771" s="2" t="str">
        <x:v>پرداخت نوین آرین</x:v>
      </x:c>
      <x:c r="B771" s="17" t="str">
        <x:v>سهم مبلغ به تفکیک خدمت</x:v>
      </x:c>
      <x:c r="C771" s="3" t="str">
        <x:v>قبض و شارژ</x:v>
      </x:c>
      <x:c r="D771" s="3" t="str">
        <x:v>ماهانه</x:v>
      </x:c>
      <x:c r="E771" s="39" t="n">
        <x:f>IF(NOT(ISNUMBER('ورودی ابزار'!E443)),"n.a.",'ورودی ابزار'!E443)</x:f>
        <x:v>5.42</x:v>
      </x:c>
      <x:c r="F771" s="39" t="n">
        <x:f>IF(NOT(ISNUMBER('ورودی ابزار'!E725)),"n.a.",'ورودی ابزار'!E725)</x:f>
        <x:v>5.49</x:v>
      </x:c>
      <x:c r="G771" s="39" t="n">
        <x:f>IF(OR(I771&lt;&gt;"قابل مقایسه",COUNT(E771:F771)&lt;2),"n.a.",E771-F771)</x:f>
        <x:v>-0.07000000000000028</x:v>
      </x:c>
      <x:c r="H771" s="39" t="n">
        <x:f>IF(COUNT(E771:F771)&lt;2,"n.a.",E771-F771)</x:f>
        <x:v>-0.07000000000000028</x:v>
      </x:c>
      <x:c r="I771" s="3" t="str">
        <x:v>قابل مقایسه</x:v>
      </x:c>
      <x:c r="J771" s="3" t="str">
        <x:v>واحد درصد</x:v>
      </x:c>
      <x:c r="K771" s="3"/>
      <x:c r="L771" s="3"/>
      <x:c r="M771" s="3"/>
    </x:row>
    <x:row r="772" ht="42" customHeight="1">
      <x:c r="A772" s="2" t="str">
        <x:v>پرداخت نوین آرین</x:v>
      </x:c>
      <x:c r="B772" s="17" t="str">
        <x:v>سهم مبلغ به تفکیک خدمت</x:v>
      </x:c>
      <x:c r="C772" s="3" t="str">
        <x:v>قبض و شارژ</x:v>
      </x:c>
      <x:c r="D772" s="3" t="str">
        <x:v>سالانه</x:v>
      </x:c>
      <x:c r="E772" s="39" t="n">
        <x:f>IF(NOT(ISNUMBER('ورودی ابزار'!E443)),"n.a.",'ورودی ابزار'!E443)</x:f>
        <x:v>5.42</x:v>
      </x:c>
      <x:c r="F772" s="39" t="n">
        <x:f>IF(NOT(ISNUMBER('ورودی ابزار'!E1007)),"n.a.",'ورودی ابزار'!E1007)</x:f>
        <x:v>5.44</x:v>
      </x:c>
      <x:c r="G772" s="39" t="n">
        <x:f>IF(OR(I772&lt;&gt;"قابل مقایسه",COUNT(E772:F772)&lt;2),"n.a.",E772-F772)</x:f>
        <x:v>-0.020000000000000462</x:v>
      </x:c>
      <x:c r="H772" s="39" t="n">
        <x:f>IF(COUNT(E772:F772)&lt;2,"n.a.",E772-F772)</x:f>
        <x:v>-0.020000000000000462</x:v>
      </x:c>
      <x:c r="I772" s="3" t="str">
        <x:v>قابل مقایسه</x:v>
      </x:c>
      <x:c r="J772" s="3" t="str">
        <x:v>واحد درصد</x:v>
      </x:c>
      <x:c r="K772" s="3"/>
      <x:c r="L772" s="3"/>
      <x:c r="M772" s="3"/>
    </x:row>
    <x:row r="773" ht="42" customHeight="1">
      <x:c r="A773" s="2" t="str">
        <x:v>تجارت الکترونیک پارسیان</x:v>
      </x:c>
      <x:c r="B773" s="17" t="str">
        <x:v>سهم مبلغ به تفکیک خدمت</x:v>
      </x:c>
      <x:c r="C773" s="3" t="str">
        <x:v>خرید</x:v>
      </x:c>
      <x:c r="D773" s="3" t="str">
        <x:v>ماهانه</x:v>
      </x:c>
      <x:c r="E773" s="39" t="n">
        <x:f>IF(NOT(ISNUMBER('ورودی ابزار'!E444)),"n.a.",'ورودی ابزار'!E444)</x:f>
        <x:v>10.83</x:v>
      </x:c>
      <x:c r="F773" s="39" t="n">
        <x:f>IF(NOT(ISNUMBER('ورودی ابزار'!E726)),"n.a.",'ورودی ابزار'!E726)</x:f>
        <x:v>10.59</x:v>
      </x:c>
      <x:c r="G773" s="39" t="n">
        <x:f>IF(OR(I773&lt;&gt;"قابل مقایسه",COUNT(E773:F773)&lt;2),"n.a.",E773-F773)</x:f>
        <x:v>0.2400000000000002</x:v>
      </x:c>
      <x:c r="H773" s="39" t="n">
        <x:f>IF(COUNT(E773:F773)&lt;2,"n.a.",E773-F773)</x:f>
        <x:v>0.2400000000000002</x:v>
      </x:c>
      <x:c r="I773" s="3" t="str">
        <x:v>قابل مقایسه</x:v>
      </x:c>
      <x:c r="J773" s="3" t="str">
        <x:v>واحد درصد</x:v>
      </x:c>
      <x:c r="K773" s="3"/>
      <x:c r="L773" s="3"/>
      <x:c r="M773" s="3"/>
    </x:row>
    <x:row r="774" ht="42" customHeight="1">
      <x:c r="A774" s="2" t="str">
        <x:v>تجارت الکترونیک پارسیان</x:v>
      </x:c>
      <x:c r="B774" s="17" t="str">
        <x:v>سهم مبلغ به تفکیک خدمت</x:v>
      </x:c>
      <x:c r="C774" s="3" t="str">
        <x:v>خرید</x:v>
      </x:c>
      <x:c r="D774" s="3" t="str">
        <x:v>سالانه</x:v>
      </x:c>
      <x:c r="E774" s="39" t="n">
        <x:f>IF(NOT(ISNUMBER('ورودی ابزار'!E444)),"n.a.",'ورودی ابزار'!E444)</x:f>
        <x:v>10.83</x:v>
      </x:c>
      <x:c r="F774" s="39" t="n">
        <x:f>IF(NOT(ISNUMBER('ورودی ابزار'!E1008)),"n.a.",'ورودی ابزار'!E1008)</x:f>
        <x:v>9.71</x:v>
      </x:c>
      <x:c r="G774" s="39" t="n">
        <x:f>IF(OR(I774&lt;&gt;"قابل مقایسه",COUNT(E774:F774)&lt;2),"n.a.",E774-F774)</x:f>
        <x:v>1.1199999999999992</x:v>
      </x:c>
      <x:c r="H774" s="39" t="n">
        <x:f>IF(COUNT(E774:F774)&lt;2,"n.a.",E774-F774)</x:f>
        <x:v>1.1199999999999992</x:v>
      </x:c>
      <x:c r="I774" s="3" t="str">
        <x:v>قابل مقایسه</x:v>
      </x:c>
      <x:c r="J774" s="3" t="str">
        <x:v>واحد درصد</x:v>
      </x:c>
      <x:c r="K774" s="3"/>
      <x:c r="L774" s="3"/>
      <x:c r="M774" s="3"/>
    </x:row>
    <x:row r="775" ht="42" customHeight="1">
      <x:c r="A775" s="2" t="str">
        <x:v>تجارت الکترونیک پارسیان</x:v>
      </x:c>
      <x:c r="B775" s="17" t="str">
        <x:v>سهم مبلغ به تفکیک خدمت</x:v>
      </x:c>
      <x:c r="C775" s="3" t="str">
        <x:v>قبض و شارژ</x:v>
      </x:c>
      <x:c r="D775" s="3" t="str">
        <x:v>ماهانه</x:v>
      </x:c>
      <x:c r="E775" s="39" t="n">
        <x:f>IF(NOT(ISNUMBER('ورودی ابزار'!E445)),"n.a.",'ورودی ابزار'!E445)</x:f>
        <x:v>10.83</x:v>
      </x:c>
      <x:c r="F775" s="39" t="n">
        <x:f>IF(NOT(ISNUMBER('ورودی ابزار'!E727)),"n.a.",'ورودی ابزار'!E727)</x:f>
        <x:v>11.24</x:v>
      </x:c>
      <x:c r="G775" s="39" t="n">
        <x:f>IF(OR(I775&lt;&gt;"قابل مقایسه",COUNT(E775:F775)&lt;2),"n.a.",E775-F775)</x:f>
        <x:v>-0.41000000000000014</x:v>
      </x:c>
      <x:c r="H775" s="39" t="n">
        <x:f>IF(COUNT(E775:F775)&lt;2,"n.a.",E775-F775)</x:f>
        <x:v>-0.41000000000000014</x:v>
      </x:c>
      <x:c r="I775" s="3" t="str">
        <x:v>قابل مقایسه</x:v>
      </x:c>
      <x:c r="J775" s="3" t="str">
        <x:v>واحد درصد</x:v>
      </x:c>
      <x:c r="K775" s="3"/>
      <x:c r="L775" s="3"/>
      <x:c r="M775" s="3"/>
    </x:row>
    <x:row r="776" ht="42" customHeight="1">
      <x:c r="A776" s="2" t="str">
        <x:v>تجارت الکترونیک پارسیان</x:v>
      </x:c>
      <x:c r="B776" s="17" t="str">
        <x:v>سهم مبلغ به تفکیک خدمت</x:v>
      </x:c>
      <x:c r="C776" s="3" t="str">
        <x:v>قبض و شارژ</x:v>
      </x:c>
      <x:c r="D776" s="3" t="str">
        <x:v>سالانه</x:v>
      </x:c>
      <x:c r="E776" s="39" t="n">
        <x:f>IF(NOT(ISNUMBER('ورودی ابزار'!E445)),"n.a.",'ورودی ابزار'!E445)</x:f>
        <x:v>10.83</x:v>
      </x:c>
      <x:c r="F776" s="39" t="n">
        <x:f>IF(NOT(ISNUMBER('ورودی ابزار'!E1009)),"n.a.",'ورودی ابزار'!E1009)</x:f>
        <x:v>11.12</x:v>
      </x:c>
      <x:c r="G776" s="39" t="n">
        <x:f>IF(OR(I776&lt;&gt;"قابل مقایسه",COUNT(E776:F776)&lt;2),"n.a.",E776-F776)</x:f>
        <x:v>-0.28999999999999915</x:v>
      </x:c>
      <x:c r="H776" s="39" t="n">
        <x:f>IF(COUNT(E776:F776)&lt;2,"n.a.",E776-F776)</x:f>
        <x:v>-0.28999999999999915</x:v>
      </x:c>
      <x:c r="I776" s="3" t="str">
        <x:v>قابل مقایسه</x:v>
      </x:c>
      <x:c r="J776" s="3" t="str">
        <x:v>واحد درصد</x:v>
      </x:c>
      <x:c r="K776" s="3"/>
      <x:c r="L776" s="3"/>
      <x:c r="M776" s="3"/>
    </x:row>
    <x:row r="777" ht="42" customHeight="1">
      <x:c r="A777" s="2" t="str">
        <x:v>امیدپی</x:v>
      </x:c>
      <x:c r="B777" s="17" t="str">
        <x:v>سهم مبلغ به تفکیک خدمت</x:v>
      </x:c>
      <x:c r="C777" s="3" t="str">
        <x:v>خرید</x:v>
      </x:c>
      <x:c r="D777" s="3" t="str">
        <x:v>ماهانه</x:v>
      </x:c>
      <x:c r="E777" s="39" t="n">
        <x:f>IF(NOT(ISNUMBER('ورودی ابزار'!E446)),"n.a.",'ورودی ابزار'!E446)</x:f>
        <x:v>0.97</x:v>
      </x:c>
      <x:c r="F777" s="39" t="n">
        <x:f>IF(NOT(ISNUMBER('ورودی ابزار'!E728)),"n.a.",'ورودی ابزار'!E728)</x:f>
        <x:v>0.99</x:v>
      </x:c>
      <x:c r="G777" s="39" t="n">
        <x:f>IF(OR(I777&lt;&gt;"قابل مقایسه",COUNT(E777:F777)&lt;2),"n.a.",E777-F777)</x:f>
        <x:v>-0.020000000000000018</x:v>
      </x:c>
      <x:c r="H777" s="39" t="n">
        <x:f>IF(COUNT(E777:F777)&lt;2,"n.a.",E777-F777)</x:f>
        <x:v>-0.020000000000000018</x:v>
      </x:c>
      <x:c r="I777" s="3" t="str">
        <x:v>قابل مقایسه</x:v>
      </x:c>
      <x:c r="J777" s="3" t="str">
        <x:v>واحد درصد</x:v>
      </x:c>
      <x:c r="K777" s="3"/>
      <x:c r="L777" s="3"/>
      <x:c r="M777" s="3"/>
    </x:row>
    <x:row r="778" ht="42" customHeight="1">
      <x:c r="A778" s="2" t="str">
        <x:v>امیدپی</x:v>
      </x:c>
      <x:c r="B778" s="17" t="str">
        <x:v>سهم مبلغ به تفکیک خدمت</x:v>
      </x:c>
      <x:c r="C778" s="3" t="str">
        <x:v>خرید</x:v>
      </x:c>
      <x:c r="D778" s="3" t="str">
        <x:v>سالانه</x:v>
      </x:c>
      <x:c r="E778" s="39" t="n">
        <x:f>IF(NOT(ISNUMBER('ورودی ابزار'!E446)),"n.a.",'ورودی ابزار'!E446)</x:f>
        <x:v>0.97</x:v>
      </x:c>
      <x:c r="F778" s="39" t="n">
        <x:f>IF(NOT(ISNUMBER('ورودی ابزار'!E1010)),"n.a.",'ورودی ابزار'!E1010)</x:f>
        <x:v>1.05</x:v>
      </x:c>
      <x:c r="G778" s="39" t="n">
        <x:f>IF(OR(I778&lt;&gt;"قابل مقایسه",COUNT(E778:F778)&lt;2),"n.a.",E778-F778)</x:f>
        <x:v>-0.08000000000000007</x:v>
      </x:c>
      <x:c r="H778" s="39" t="n">
        <x:f>IF(COUNT(E778:F778)&lt;2,"n.a.",E778-F778)</x:f>
        <x:v>-0.08000000000000007</x:v>
      </x:c>
      <x:c r="I778" s="3" t="str">
        <x:v>قابل مقایسه</x:v>
      </x:c>
      <x:c r="J778" s="3" t="str">
        <x:v>واحد درصد</x:v>
      </x:c>
      <x:c r="K778" s="3"/>
      <x:c r="L778" s="3"/>
      <x:c r="M778" s="3"/>
    </x:row>
    <x:row r="779" ht="42" customHeight="1">
      <x:c r="A779" s="2" t="str">
        <x:v>امیدپی</x:v>
      </x:c>
      <x:c r="B779" s="17" t="str">
        <x:v>سهم مبلغ به تفکیک خدمت</x:v>
      </x:c>
      <x:c r="C779" s="3" t="str">
        <x:v>قبض و شارژ</x:v>
      </x:c>
      <x:c r="D779" s="3" t="str">
        <x:v>ماهانه</x:v>
      </x:c>
      <x:c r="E779" s="39" t="n">
        <x:f>IF(NOT(ISNUMBER('ورودی ابزار'!E447)),"n.a.",'ورودی ابزار'!E447)</x:f>
        <x:v>0.22</x:v>
      </x:c>
      <x:c r="F779" s="39" t="n">
        <x:f>IF(NOT(ISNUMBER('ورودی ابزار'!E729)),"n.a.",'ورودی ابزار'!E729)</x:f>
        <x:v>0.23</x:v>
      </x:c>
      <x:c r="G779" s="39" t="n">
        <x:f>IF(OR(I779&lt;&gt;"قابل مقایسه",COUNT(E779:F779)&lt;2),"n.a.",E779-F779)</x:f>
        <x:v>-0.010000000000000009</x:v>
      </x:c>
      <x:c r="H779" s="39" t="n">
        <x:f>IF(COUNT(E779:F779)&lt;2,"n.a.",E779-F779)</x:f>
        <x:v>-0.010000000000000009</x:v>
      </x:c>
      <x:c r="I779" s="3" t="str">
        <x:v>قابل مقایسه</x:v>
      </x:c>
      <x:c r="J779" s="3" t="str">
        <x:v>واحد درصد</x:v>
      </x:c>
      <x:c r="K779" s="3"/>
      <x:c r="L779" s="3"/>
      <x:c r="M779" s="3"/>
    </x:row>
    <x:row r="780" ht="42" customHeight="1">
      <x:c r="A780" s="2" t="str">
        <x:v>امیدپی</x:v>
      </x:c>
      <x:c r="B780" s="17" t="str">
        <x:v>سهم مبلغ به تفکیک خدمت</x:v>
      </x:c>
      <x:c r="C780" s="3" t="str">
        <x:v>قبض و شارژ</x:v>
      </x:c>
      <x:c r="D780" s="3" t="str">
        <x:v>سالانه</x:v>
      </x:c>
      <x:c r="E780" s="39" t="n">
        <x:f>IF(NOT(ISNUMBER('ورودی ابزار'!E447)),"n.a.",'ورودی ابزار'!E447)</x:f>
        <x:v>0.22</x:v>
      </x:c>
      <x:c r="F780" s="39" t="n">
        <x:f>IF(NOT(ISNUMBER('ورودی ابزار'!E1011)),"n.a.",'ورودی ابزار'!E1011)</x:f>
        <x:v>0.24</x:v>
      </x:c>
      <x:c r="G780" s="39" t="n">
        <x:f>IF(OR(I780&lt;&gt;"قابل مقایسه",COUNT(E780:F780)&lt;2),"n.a.",E780-F780)</x:f>
        <x:v>-0.01999999999999999</x:v>
      </x:c>
      <x:c r="H780" s="39" t="n">
        <x:f>IF(COUNT(E780:F780)&lt;2,"n.a.",E780-F780)</x:f>
        <x:v>-0.01999999999999999</x:v>
      </x:c>
      <x:c r="I780" s="3" t="str">
        <x:v>قابل مقایسه</x:v>
      </x:c>
      <x:c r="J780" s="3" t="str">
        <x:v>واحد درصد</x:v>
      </x:c>
      <x:c r="K780" s="3"/>
      <x:c r="L780" s="3"/>
      <x:c r="M780" s="3"/>
    </x:row>
    <x:row r="781" ht="42" customHeight="1">
      <x:c r="A781" s="2" t="str">
        <x:v>فن آوا کارت</x:v>
      </x:c>
      <x:c r="B781" s="17" t="str">
        <x:v>سهم مبلغ به تفکیک خدمت</x:v>
      </x:c>
      <x:c r="C781" s="3" t="str">
        <x:v>خرید</x:v>
      </x:c>
      <x:c r="D781" s="3" t="str">
        <x:v>ماهانه</x:v>
      </x:c>
      <x:c r="E781" s="39" t="n">
        <x:f>IF(NOT(ISNUMBER('ورودی ابزار'!E448)),"n.a.",'ورودی ابزار'!E448)</x:f>
        <x:v>1.6</x:v>
      </x:c>
      <x:c r="F781" s="39" t="n">
        <x:f>IF(NOT(ISNUMBER('ورودی ابزار'!E730)),"n.a.",'ورودی ابزار'!E730)</x:f>
        <x:v>1.6</x:v>
      </x:c>
      <x:c r="G781" s="39" t="n">
        <x:f>IF(OR(I781&lt;&gt;"قابل مقایسه",COUNT(E781:F781)&lt;2),"n.a.",E781-F781)</x:f>
        <x:v>0</x:v>
      </x:c>
      <x:c r="H781" s="39" t="n">
        <x:f>IF(COUNT(E781:F781)&lt;2,"n.a.",E781-F781)</x:f>
        <x:v>0</x:v>
      </x:c>
      <x:c r="I781" s="3" t="str">
        <x:v>قابل مقایسه</x:v>
      </x:c>
      <x:c r="J781" s="3" t="str">
        <x:v>واحد درصد</x:v>
      </x:c>
      <x:c r="K781" s="3"/>
      <x:c r="L781" s="3"/>
      <x:c r="M781" s="3"/>
    </x:row>
    <x:row r="782" ht="42" customHeight="1">
      <x:c r="A782" s="2" t="str">
        <x:v>فن آوا کارت</x:v>
      </x:c>
      <x:c r="B782" s="17" t="str">
        <x:v>سهم مبلغ به تفکیک خدمت</x:v>
      </x:c>
      <x:c r="C782" s="3" t="str">
        <x:v>خرید</x:v>
      </x:c>
      <x:c r="D782" s="3" t="str">
        <x:v>سالانه</x:v>
      </x:c>
      <x:c r="E782" s="39" t="n">
        <x:f>IF(NOT(ISNUMBER('ورودی ابزار'!E448)),"n.a.",'ورودی ابزار'!E448)</x:f>
        <x:v>1.6</x:v>
      </x:c>
      <x:c r="F782" s="39" t="n">
        <x:f>IF(NOT(ISNUMBER('ورودی ابزار'!E1012)),"n.a.",'ورودی ابزار'!E1012)</x:f>
        <x:v>1.45</x:v>
      </x:c>
      <x:c r="G782" s="39" t="n">
        <x:f>IF(OR(I782&lt;&gt;"قابل مقایسه",COUNT(E782:F782)&lt;2),"n.a.",E782-F782)</x:f>
        <x:v>0.15000000000000013</x:v>
      </x:c>
      <x:c r="H782" s="39" t="n">
        <x:f>IF(COUNT(E782:F782)&lt;2,"n.a.",E782-F782)</x:f>
        <x:v>0.15000000000000013</x:v>
      </x:c>
      <x:c r="I782" s="3" t="str">
        <x:v>قابل مقایسه</x:v>
      </x:c>
      <x:c r="J782" s="3" t="str">
        <x:v>واحد درصد</x:v>
      </x:c>
      <x:c r="K782" s="3"/>
      <x:c r="L782" s="3"/>
      <x:c r="M782" s="3"/>
    </x:row>
    <x:row r="783" ht="42" customHeight="1">
      <x:c r="A783" s="2" t="str">
        <x:v>فن آوا کارت</x:v>
      </x:c>
      <x:c r="B783" s="17" t="str">
        <x:v>سهم مبلغ به تفکیک خدمت</x:v>
      </x:c>
      <x:c r="C783" s="3" t="str">
        <x:v>قبض و شارژ</x:v>
      </x:c>
      <x:c r="D783" s="3" t="str">
        <x:v>ماهانه</x:v>
      </x:c>
      <x:c r="E783" s="39" t="n">
        <x:f>IF(NOT(ISNUMBER('ورودی ابزار'!E449)),"n.a.",'ورودی ابزار'!E449)</x:f>
        <x:v>13.62</x:v>
      </x:c>
      <x:c r="F783" s="39" t="n">
        <x:f>IF(NOT(ISNUMBER('ورودی ابزار'!E731)),"n.a.",'ورودی ابزار'!E731)</x:f>
        <x:v>13.98</x:v>
      </x:c>
      <x:c r="G783" s="39" t="n">
        <x:f>IF(OR(I783&lt;&gt;"قابل مقایسه",COUNT(E783:F783)&lt;2),"n.a.",E783-F783)</x:f>
        <x:v>-0.3600000000000012</x:v>
      </x:c>
      <x:c r="H783" s="39" t="n">
        <x:f>IF(COUNT(E783:F783)&lt;2,"n.a.",E783-F783)</x:f>
        <x:v>-0.3600000000000012</x:v>
      </x:c>
      <x:c r="I783" s="3" t="str">
        <x:v>قابل مقایسه</x:v>
      </x:c>
      <x:c r="J783" s="3" t="str">
        <x:v>واحد درصد</x:v>
      </x:c>
      <x:c r="K783" s="3"/>
      <x:c r="L783" s="3"/>
      <x:c r="M783" s="3"/>
    </x:row>
    <x:row r="784" ht="42" customHeight="1">
      <x:c r="A784" s="2" t="str">
        <x:v>فن آوا کارت</x:v>
      </x:c>
      <x:c r="B784" s="17" t="str">
        <x:v>سهم مبلغ به تفکیک خدمت</x:v>
      </x:c>
      <x:c r="C784" s="3" t="str">
        <x:v>قبض و شارژ</x:v>
      </x:c>
      <x:c r="D784" s="3" t="str">
        <x:v>سالانه</x:v>
      </x:c>
      <x:c r="E784" s="39" t="n">
        <x:f>IF(NOT(ISNUMBER('ورودی ابزار'!E449)),"n.a.",'ورودی ابزار'!E449)</x:f>
        <x:v>13.62</x:v>
      </x:c>
      <x:c r="F784" s="39" t="n">
        <x:f>IF(NOT(ISNUMBER('ورودی ابزار'!E1013)),"n.a.",'ورودی ابزار'!E1013)</x:f>
        <x:v>13.94</x:v>
      </x:c>
      <x:c r="G784" s="39" t="n">
        <x:f>IF(OR(I784&lt;&gt;"قابل مقایسه",COUNT(E784:F784)&lt;2),"n.a.",E784-F784)</x:f>
        <x:v>-0.3200000000000003</x:v>
      </x:c>
      <x:c r="H784" s="39" t="n">
        <x:f>IF(COUNT(E784:F784)&lt;2,"n.a.",E784-F784)</x:f>
        <x:v>-0.3200000000000003</x:v>
      </x:c>
      <x:c r="I784" s="3" t="str">
        <x:v>قابل مقایسه</x:v>
      </x:c>
      <x:c r="J784" s="3" t="str">
        <x:v>واحد درصد</x:v>
      </x:c>
      <x:c r="K784" s="3"/>
      <x:c r="L784" s="3"/>
      <x:c r="M784" s="3"/>
    </x:row>
    <x:row r="785" ht="42" customHeight="1">
      <x:c r="A785" s="2" t="str">
        <x:v>کارت اعتباری ایران کیش</x:v>
      </x:c>
      <x:c r="B785" s="17" t="str">
        <x:v>سهم مبلغ به تفکیک خدمت</x:v>
      </x:c>
      <x:c r="C785" s="3" t="str">
        <x:v>خرید</x:v>
      </x:c>
      <x:c r="D785" s="3" t="str">
        <x:v>ماهانه</x:v>
      </x:c>
      <x:c r="E785" s="39" t="n">
        <x:f>IF(NOT(ISNUMBER('ورودی ابزار'!E450)),"n.a.",'ورودی ابزار'!E450)</x:f>
        <x:v>6.02</x:v>
      </x:c>
      <x:c r="F785" s="39" t="n">
        <x:f>IF(NOT(ISNUMBER('ورودی ابزار'!E732)),"n.a.",'ورودی ابزار'!E732)</x:f>
        <x:v>6.05</x:v>
      </x:c>
      <x:c r="G785" s="39" t="n">
        <x:f>IF(OR(I785&lt;&gt;"قابل مقایسه",COUNT(E785:F785)&lt;2),"n.a.",E785-F785)</x:f>
        <x:v>-0.03000000000000025</x:v>
      </x:c>
      <x:c r="H785" s="39" t="n">
        <x:f>IF(COUNT(E785:F785)&lt;2,"n.a.",E785-F785)</x:f>
        <x:v>-0.03000000000000025</x:v>
      </x:c>
      <x:c r="I785" s="3" t="str">
        <x:v>قابل مقایسه</x:v>
      </x:c>
      <x:c r="J785" s="3" t="str">
        <x:v>واحد درصد</x:v>
      </x:c>
      <x:c r="K785" s="3"/>
      <x:c r="L785" s="3"/>
      <x:c r="M785" s="3"/>
    </x:row>
    <x:row r="786" ht="42" customHeight="1">
      <x:c r="A786" s="2" t="str">
        <x:v>کارت اعتباری ایران کیش</x:v>
      </x:c>
      <x:c r="B786" s="17" t="str">
        <x:v>سهم مبلغ به تفکیک خدمت</x:v>
      </x:c>
      <x:c r="C786" s="3" t="str">
        <x:v>خرید</x:v>
      </x:c>
      <x:c r="D786" s="3" t="str">
        <x:v>سالانه</x:v>
      </x:c>
      <x:c r="E786" s="39" t="n">
        <x:f>IF(NOT(ISNUMBER('ورودی ابزار'!E450)),"n.a.",'ورودی ابزار'!E450)</x:f>
        <x:v>6.02</x:v>
      </x:c>
      <x:c r="F786" s="39" t="n">
        <x:f>IF(NOT(ISNUMBER('ورودی ابزار'!E1014)),"n.a.",'ورودی ابزار'!E1014)</x:f>
        <x:v>6.61</x:v>
      </x:c>
      <x:c r="G786" s="39" t="n">
        <x:f>IF(OR(I786&lt;&gt;"قابل مقایسه",COUNT(E786:F786)&lt;2),"n.a.",E786-F786)</x:f>
        <x:v>-0.5900000000000007</x:v>
      </x:c>
      <x:c r="H786" s="39" t="n">
        <x:f>IF(COUNT(E786:F786)&lt;2,"n.a.",E786-F786)</x:f>
        <x:v>-0.5900000000000007</x:v>
      </x:c>
      <x:c r="I786" s="3" t="str">
        <x:v>قابل مقایسه</x:v>
      </x:c>
      <x:c r="J786" s="3" t="str">
        <x:v>واحد درصد</x:v>
      </x:c>
      <x:c r="K786" s="3"/>
      <x:c r="L786" s="3"/>
      <x:c r="M786" s="3"/>
    </x:row>
    <x:row r="787" ht="42" customHeight="1">
      <x:c r="A787" s="2" t="str">
        <x:v>کارت اعتباری ایران کیش</x:v>
      </x:c>
      <x:c r="B787" s="17" t="str">
        <x:v>سهم مبلغ به تفکیک خدمت</x:v>
      </x:c>
      <x:c r="C787" s="3" t="str">
        <x:v>قبض و شارژ</x:v>
      </x:c>
      <x:c r="D787" s="3" t="str">
        <x:v>ماهانه</x:v>
      </x:c>
      <x:c r="E787" s="39" t="n">
        <x:f>IF(NOT(ISNUMBER('ورودی ابزار'!E451)),"n.a.",'ورودی ابزار'!E451)</x:f>
        <x:v>3.19</x:v>
      </x:c>
      <x:c r="F787" s="39" t="n">
        <x:f>IF(NOT(ISNUMBER('ورودی ابزار'!E733)),"n.a.",'ورودی ابزار'!E733)</x:f>
        <x:v>3.6</x:v>
      </x:c>
      <x:c r="G787" s="39" t="n">
        <x:f>IF(OR(I787&lt;&gt;"قابل مقایسه",COUNT(E787:F787)&lt;2),"n.a.",E787-F787)</x:f>
        <x:v>-0.41000000000000014</x:v>
      </x:c>
      <x:c r="H787" s="39" t="n">
        <x:f>IF(COUNT(E787:F787)&lt;2,"n.a.",E787-F787)</x:f>
        <x:v>-0.41000000000000014</x:v>
      </x:c>
      <x:c r="I787" s="3" t="str">
        <x:v>قابل مقایسه</x:v>
      </x:c>
      <x:c r="J787" s="3" t="str">
        <x:v>واحد درصد</x:v>
      </x:c>
      <x:c r="K787" s="3"/>
      <x:c r="L787" s="3"/>
      <x:c r="M787" s="3"/>
    </x:row>
    <x:row r="788" ht="42" customHeight="1">
      <x:c r="A788" s="2" t="str">
        <x:v>کارت اعتباری ایران کیش</x:v>
      </x:c>
      <x:c r="B788" s="17" t="str">
        <x:v>سهم مبلغ به تفکیک خدمت</x:v>
      </x:c>
      <x:c r="C788" s="3" t="str">
        <x:v>قبض و شارژ</x:v>
      </x:c>
      <x:c r="D788" s="3" t="str">
        <x:v>سالانه</x:v>
      </x:c>
      <x:c r="E788" s="39" t="n">
        <x:f>IF(NOT(ISNUMBER('ورودی ابزار'!E451)),"n.a.",'ورودی ابزار'!E451)</x:f>
        <x:v>3.19</x:v>
      </x:c>
      <x:c r="F788" s="39" t="n">
        <x:f>IF(NOT(ISNUMBER('ورودی ابزار'!E1015)),"n.a.",'ورودی ابزار'!E1015)</x:f>
        <x:v>3.25</x:v>
      </x:c>
      <x:c r="G788" s="39" t="n">
        <x:f>IF(OR(I788&lt;&gt;"قابل مقایسه",COUNT(E788:F788)&lt;2),"n.a.",E788-F788)</x:f>
        <x:v>-0.06000000000000005</x:v>
      </x:c>
      <x:c r="H788" s="39" t="n">
        <x:f>IF(COUNT(E788:F788)&lt;2,"n.a.",E788-F788)</x:f>
        <x:v>-0.06000000000000005</x:v>
      </x:c>
      <x:c r="I788" s="3" t="str">
        <x:v>قابل مقایسه</x:v>
      </x:c>
      <x:c r="J788" s="3" t="str">
        <x:v>واحد درصد</x:v>
      </x:c>
      <x:c r="K788" s="3"/>
      <x:c r="L788" s="3"/>
      <x:c r="M788" s="3"/>
    </x:row>
    <x:row r="789" ht="25" customHeight="1">
      <x:c r="A789" s="2"/>
      <x:c r="B789" s="3"/>
      <x:c r="C789" s="3"/>
      <x:c r="D789" s="3"/>
      <x:c r="E789" s="3"/>
      <x:c r="F789" s="3"/>
      <x:c r="G789" s="3"/>
      <x:c r="H789" s="3"/>
      <x:c r="I789" s="3"/>
      <x:c r="J789" s="3"/>
      <x:c r="K789" s="3"/>
      <x:c r="L789" s="3"/>
      <x:c r="M789" s="3"/>
    </x:row>
    <x:row r="790" ht="25" customHeight="1">
      <x:c r="A790" s="2"/>
      <x:c r="B790" s="3"/>
      <x:c r="C790" s="3"/>
      <x:c r="D790" s="3"/>
      <x:c r="E790" s="3"/>
      <x:c r="F790" s="3"/>
      <x:c r="G790" s="3"/>
      <x:c r="H790" s="3"/>
      <x:c r="I790" s="3"/>
      <x:c r="J790" s="3"/>
      <x:c r="K790" s="3"/>
      <x:c r="L790" s="3"/>
      <x:c r="M790" s="3"/>
    </x:row>
    <x:row r="791" ht="25" customHeight="1">
      <x:c r="A791" s="2"/>
      <x:c r="B791" s="3"/>
      <x:c r="C791" s="3"/>
      <x:c r="D791" s="3"/>
      <x:c r="E791" s="3"/>
      <x:c r="F791" s="3"/>
      <x:c r="G791" s="3"/>
      <x:c r="H791" s="3"/>
      <x:c r="I791" s="3"/>
      <x:c r="J791" s="3"/>
      <x:c r="K791" s="3"/>
      <x:c r="L791" s="3"/>
      <x:c r="M791" s="3"/>
    </x:row>
    <x:row r="792" ht="25" customHeight="1">
      <x:c r="A792" s="2"/>
      <x:c r="B792" s="3"/>
      <x:c r="C792" s="3"/>
      <x:c r="D792" s="3"/>
      <x:c r="E792" s="3"/>
      <x:c r="F792" s="3"/>
      <x:c r="G792" s="3"/>
      <x:c r="H792" s="3"/>
      <x:c r="I792" s="3"/>
      <x:c r="J792" s="3"/>
      <x:c r="K792" s="3"/>
      <x:c r="L792" s="3"/>
      <x:c r="M792" s="3"/>
    </x:row>
    <x:row r="793" ht="25" customHeight="1">
      <x:c r="A793" s="2"/>
      <x:c r="B793" s="3"/>
      <x:c r="C793" s="3"/>
      <x:c r="D793" s="3"/>
      <x:c r="E793" s="3"/>
      <x:c r="F793" s="3"/>
      <x:c r="G793" s="3"/>
      <x:c r="H793" s="3"/>
      <x:c r="I793" s="3"/>
      <x:c r="J793" s="3"/>
      <x:c r="K793" s="3"/>
      <x:c r="L793" s="3"/>
      <x:c r="M793" s="3"/>
    </x:row>
    <x:row r="794" ht="25" customHeight="1">
      <x:c r="A794" s="2"/>
      <x:c r="B794" s="3"/>
      <x:c r="C794" s="3"/>
      <x:c r="D794" s="3"/>
      <x:c r="E794" s="3"/>
      <x:c r="F794" s="3"/>
      <x:c r="G794" s="3"/>
      <x:c r="H794" s="3"/>
      <x:c r="I794" s="3"/>
      <x:c r="J794" s="3"/>
      <x:c r="K794" s="3"/>
      <x:c r="L794" s="3"/>
      <x:c r="M794" s="3"/>
    </x:row>
    <x:row r="795" ht="25" customHeight="1">
      <x:c r="A795" s="2"/>
      <x:c r="B795" s="3"/>
      <x:c r="C795" s="3"/>
      <x:c r="D795" s="3"/>
      <x:c r="E795" s="3"/>
      <x:c r="F795" s="3"/>
      <x:c r="G795" s="3"/>
      <x:c r="H795" s="3"/>
      <x:c r="I795" s="3"/>
      <x:c r="J795" s="3"/>
      <x:c r="K795" s="3"/>
      <x:c r="L795" s="3"/>
      <x:c r="M795" s="3"/>
    </x:row>
    <x:row r="796" ht="25" customHeight="1">
      <x:c r="A796" s="2"/>
      <x:c r="B796" s="3"/>
      <x:c r="C796" s="3"/>
      <x:c r="D796" s="3"/>
      <x:c r="E796" s="3"/>
      <x:c r="F796" s="3"/>
      <x:c r="G796" s="3"/>
      <x:c r="H796" s="3"/>
      <x:c r="I796" s="3"/>
      <x:c r="J796" s="3"/>
      <x:c r="K796" s="3"/>
      <x:c r="L796" s="3"/>
      <x:c r="M796" s="3"/>
    </x:row>
    <x:row r="797" ht="25" customHeight="1">
      <x:c r="A797" s="2"/>
      <x:c r="B797" s="3"/>
      <x:c r="C797" s="3"/>
      <x:c r="D797" s="3"/>
      <x:c r="E797" s="3"/>
      <x:c r="F797" s="3"/>
      <x:c r="G797" s="3"/>
      <x:c r="H797" s="3"/>
      <x:c r="I797" s="3"/>
      <x:c r="J797" s="3"/>
      <x:c r="K797" s="3"/>
      <x:c r="L797" s="3"/>
      <x:c r="M797" s="3"/>
    </x:row>
    <x:row r="798" ht="25" customHeight="1">
      <x:c r="A798" s="2"/>
      <x:c r="B798" s="3"/>
      <x:c r="C798" s="3"/>
      <x:c r="D798" s="3"/>
      <x:c r="E798" s="3"/>
      <x:c r="F798" s="3"/>
      <x:c r="G798" s="3"/>
      <x:c r="H798" s="3"/>
      <x:c r="I798" s="3"/>
      <x:c r="J798" s="3"/>
      <x:c r="K798" s="3"/>
      <x:c r="L798" s="3"/>
      <x:c r="M798" s="3"/>
    </x:row>
    <x:row r="799" ht="25" customHeight="1">
      <x:c r="A799" s="2"/>
      <x:c r="B799" s="3"/>
      <x:c r="C799" s="3"/>
      <x:c r="D799" s="3"/>
      <x:c r="E799" s="3"/>
      <x:c r="F799" s="3"/>
      <x:c r="G799" s="3"/>
      <x:c r="H799" s="3"/>
      <x:c r="I799" s="3"/>
      <x:c r="J799" s="3"/>
      <x:c r="K799" s="3"/>
      <x:c r="L799" s="3"/>
      <x:c r="M799" s="3"/>
    </x:row>
    <x:row r="800" ht="25" customHeight="1">
      <x:c r="A800" s="2"/>
      <x:c r="B800" s="3"/>
      <x:c r="C800" s="3"/>
      <x:c r="D800" s="3"/>
      <x:c r="E800" s="3"/>
      <x:c r="F800" s="3"/>
      <x:c r="G800" s="3"/>
      <x:c r="H800" s="3"/>
      <x:c r="I800" s="3"/>
      <x:c r="J800" s="3"/>
      <x:c r="K800" s="3"/>
      <x:c r="L800" s="3"/>
      <x:c r="M800" s="3"/>
    </x:row>
    <x:row r="801" ht="25" customHeight="1">
      <x:c r="A801" s="2"/>
      <x:c r="B801" s="3"/>
      <x:c r="C801" s="3"/>
      <x:c r="D801" s="3"/>
      <x:c r="E801" s="3"/>
      <x:c r="F801" s="3"/>
      <x:c r="G801" s="3"/>
      <x:c r="H801" s="3"/>
      <x:c r="I801" s="3"/>
      <x:c r="J801" s="3"/>
      <x:c r="K801" s="3"/>
      <x:c r="L801" s="3"/>
      <x:c r="M801" s="3"/>
    </x:row>
    <x:row r="802" ht="25" customHeight="1">
      <x:c r="A802" s="2"/>
      <x:c r="B802" s="3"/>
      <x:c r="C802" s="3"/>
      <x:c r="D802" s="3"/>
      <x:c r="E802" s="3"/>
      <x:c r="F802" s="3"/>
      <x:c r="G802" s="3"/>
      <x:c r="H802" s="3"/>
      <x:c r="I802" s="3"/>
      <x:c r="J802" s="3"/>
      <x:c r="K802" s="3"/>
      <x:c r="L802" s="3"/>
      <x:c r="M802" s="3"/>
    </x:row>
    <x:row r="803" ht="25" customHeight="1">
      <x:c r="A803" s="2"/>
      <x:c r="B803" s="3"/>
      <x:c r="C803" s="3"/>
      <x:c r="D803" s="3"/>
      <x:c r="E803" s="3"/>
      <x:c r="F803" s="3"/>
      <x:c r="G803" s="3"/>
      <x:c r="H803" s="3"/>
      <x:c r="I803" s="3"/>
      <x:c r="J803" s="3"/>
      <x:c r="K803" s="3"/>
      <x:c r="L803" s="3"/>
      <x:c r="M803" s="3"/>
    </x:row>
    <x:row r="804" ht="25" customHeight="1">
      <x:c r="A804" s="2"/>
      <x:c r="B804" s="3"/>
      <x:c r="C804" s="3"/>
      <x:c r="D804" s="3"/>
      <x:c r="E804" s="3"/>
      <x:c r="F804" s="3"/>
      <x:c r="G804" s="3"/>
      <x:c r="H804" s="3"/>
      <x:c r="I804" s="3"/>
      <x:c r="J804" s="3"/>
      <x:c r="K804" s="3"/>
      <x:c r="L804" s="3"/>
      <x:c r="M804" s="3"/>
    </x:row>
    <x:row r="805" ht="25" customHeight="1">
      <x:c r="A805" s="2"/>
      <x:c r="B805" s="3"/>
      <x:c r="C805" s="3"/>
      <x:c r="D805" s="3"/>
      <x:c r="E805" s="3"/>
      <x:c r="F805" s="3"/>
      <x:c r="G805" s="3"/>
      <x:c r="H805" s="3"/>
      <x:c r="I805" s="3"/>
      <x:c r="J805" s="3"/>
      <x:c r="K805" s="3"/>
      <x:c r="L805" s="3"/>
      <x:c r="M805" s="3"/>
    </x:row>
    <x:row r="806" ht="25" customHeight="1">
      <x:c r="A806" s="2"/>
      <x:c r="B806" s="3"/>
      <x:c r="C806" s="3"/>
      <x:c r="D806" s="3"/>
      <x:c r="E806" s="3"/>
      <x:c r="F806" s="3"/>
      <x:c r="G806" s="3"/>
      <x:c r="H806" s="3"/>
      <x:c r="I806" s="3"/>
      <x:c r="J806" s="3"/>
      <x:c r="K806" s="3"/>
      <x:c r="L806" s="3"/>
      <x:c r="M806" s="3"/>
    </x:row>
    <x:row r="807" ht="25" customHeight="1">
      <x:c r="A807" s="2"/>
      <x:c r="B807" s="3"/>
      <x:c r="C807" s="3"/>
      <x:c r="D807" s="3"/>
      <x:c r="E807" s="3"/>
      <x:c r="F807" s="3"/>
      <x:c r="G807" s="3"/>
      <x:c r="H807" s="3"/>
      <x:c r="I807" s="3"/>
      <x:c r="J807" s="3"/>
      <x:c r="K807" s="3"/>
      <x:c r="L807" s="3"/>
      <x:c r="M807" s="3"/>
    </x:row>
    <x:row r="808" ht="25" customHeight="1">
      <x:c r="A808" s="2"/>
      <x:c r="B808" s="3"/>
      <x:c r="C808" s="3"/>
      <x:c r="D808" s="3"/>
      <x:c r="E808" s="3"/>
      <x:c r="F808" s="3"/>
      <x:c r="G808" s="3"/>
      <x:c r="H808" s="3"/>
      <x:c r="I808" s="3"/>
      <x:c r="J808" s="3"/>
      <x:c r="K808" s="3"/>
      <x:c r="L808" s="3"/>
      <x:c r="M808" s="3"/>
    </x:row>
    <x:row r="809" ht="25" customHeight="1">
      <x:c r="A809" s="2"/>
      <x:c r="B809" s="3"/>
      <x:c r="C809" s="3"/>
      <x:c r="D809" s="3"/>
      <x:c r="E809" s="3"/>
      <x:c r="F809" s="3"/>
      <x:c r="G809" s="3"/>
      <x:c r="H809" s="3"/>
      <x:c r="I809" s="3"/>
      <x:c r="J809" s="3"/>
      <x:c r="K809" s="3"/>
      <x:c r="L809" s="3"/>
      <x:c r="M809" s="3"/>
    </x:row>
    <x:row r="810" ht="25" customHeight="1">
      <x:c r="A810" s="2"/>
      <x:c r="B810" s="3"/>
      <x:c r="C810" s="3"/>
      <x:c r="D810" s="3"/>
      <x:c r="E810" s="3"/>
      <x:c r="F810" s="3"/>
      <x:c r="G810" s="3"/>
      <x:c r="H810" s="3"/>
      <x:c r="I810" s="3"/>
      <x:c r="J810" s="3"/>
      <x:c r="K810" s="3"/>
      <x:c r="L810" s="3"/>
      <x:c r="M810" s="3"/>
    </x:row>
    <x:row r="811" ht="25" customHeight="1">
      <x:c r="A811" s="2"/>
      <x:c r="B811" s="3"/>
      <x:c r="C811" s="3"/>
      <x:c r="D811" s="3"/>
      <x:c r="E811" s="3"/>
      <x:c r="F811" s="3"/>
      <x:c r="G811" s="3"/>
      <x:c r="H811" s="3"/>
      <x:c r="I811" s="3"/>
      <x:c r="J811" s="3"/>
      <x:c r="K811" s="3"/>
      <x:c r="L811" s="3"/>
      <x:c r="M811" s="3"/>
    </x:row>
    <x:row r="812" ht="25" customHeight="1">
      <x:c r="A812" s="2"/>
      <x:c r="B812" s="3"/>
      <x:c r="C812" s="3"/>
      <x:c r="D812" s="3"/>
      <x:c r="E812" s="3"/>
      <x:c r="F812" s="3"/>
      <x:c r="G812" s="3"/>
      <x:c r="H812" s="3"/>
      <x:c r="I812" s="3"/>
      <x:c r="J812" s="3"/>
      <x:c r="K812" s="3"/>
      <x:c r="L812" s="3"/>
      <x:c r="M812" s="3"/>
    </x:row>
    <x:row r="813" ht="25" customHeight="1">
      <x:c r="A813" s="2"/>
      <x:c r="B813" s="3"/>
      <x:c r="C813" s="3"/>
      <x:c r="D813" s="3"/>
      <x:c r="E813" s="3"/>
      <x:c r="F813" s="3"/>
      <x:c r="G813" s="3"/>
      <x:c r="H813" s="3"/>
      <x:c r="I813" s="3"/>
      <x:c r="J813" s="3"/>
      <x:c r="K813" s="3"/>
      <x:c r="L813" s="3"/>
      <x:c r="M813" s="3"/>
    </x:row>
    <x:row r="814" ht="25" customHeight="1">
      <x:c r="A814" s="2"/>
      <x:c r="B814" s="3"/>
      <x:c r="C814" s="3"/>
      <x:c r="D814" s="3"/>
      <x:c r="E814" s="3"/>
      <x:c r="F814" s="3"/>
      <x:c r="G814" s="3"/>
      <x:c r="H814" s="3"/>
      <x:c r="I814" s="3"/>
      <x:c r="J814" s="3"/>
      <x:c r="K814" s="3"/>
      <x:c r="L814" s="3"/>
      <x:c r="M814" s="3"/>
    </x:row>
    <x:row r="815" ht="25" customHeight="1">
      <x:c r="A815" s="2"/>
      <x:c r="B815" s="3"/>
      <x:c r="C815" s="3"/>
      <x:c r="D815" s="3"/>
      <x:c r="E815" s="3"/>
      <x:c r="F815" s="3"/>
      <x:c r="G815" s="3"/>
      <x:c r="H815" s="3"/>
      <x:c r="I815" s="3"/>
      <x:c r="J815" s="3"/>
      <x:c r="K815" s="3"/>
      <x:c r="L815" s="3"/>
      <x:c r="M815" s="3"/>
    </x:row>
    <x:row r="816" ht="25" customHeight="1">
      <x:c r="A816" s="2"/>
      <x:c r="B816" s="3"/>
      <x:c r="C816" s="3"/>
      <x:c r="D816" s="3"/>
      <x:c r="E816" s="3"/>
      <x:c r="F816" s="3"/>
      <x:c r="G816" s="3"/>
      <x:c r="H816" s="3"/>
      <x:c r="I816" s="3"/>
      <x:c r="J816" s="3"/>
      <x:c r="K816" s="3"/>
      <x:c r="L816" s="3"/>
      <x:c r="M816" s="3"/>
    </x:row>
    <x:row r="817" ht="25" customHeight="1">
      <x:c r="A817" s="2"/>
      <x:c r="B817" s="3"/>
      <x:c r="C817" s="3"/>
      <x:c r="D817" s="3"/>
      <x:c r="E817" s="3"/>
      <x:c r="F817" s="3"/>
      <x:c r="G817" s="3"/>
      <x:c r="H817" s="3"/>
      <x:c r="I817" s="3"/>
      <x:c r="J817" s="3"/>
      <x:c r="K817" s="3"/>
      <x:c r="L817" s="3"/>
      <x:c r="M817" s="3"/>
    </x:row>
    <x:row r="818" ht="25" customHeight="1">
      <x:c r="A818" s="2"/>
      <x:c r="B818" s="3"/>
      <x:c r="C818" s="3"/>
      <x:c r="D818" s="3"/>
      <x:c r="E818" s="3"/>
      <x:c r="F818" s="3"/>
      <x:c r="G818" s="3"/>
      <x:c r="H818" s="3"/>
      <x:c r="I818" s="3"/>
      <x:c r="J818" s="3"/>
      <x:c r="K818" s="3"/>
      <x:c r="L818" s="3"/>
      <x:c r="M818" s="3"/>
    </x:row>
    <x:row r="819" ht="25" customHeight="1">
      <x:c r="A819" s="2"/>
      <x:c r="B819" s="3"/>
      <x:c r="C819" s="3"/>
      <x:c r="D819" s="3"/>
      <x:c r="E819" s="3"/>
      <x:c r="F819" s="3"/>
      <x:c r="G819" s="3"/>
      <x:c r="H819" s="3"/>
      <x:c r="I819" s="3"/>
      <x:c r="J819" s="3"/>
      <x:c r="K819" s="3"/>
      <x:c r="L819" s="3"/>
      <x:c r="M819" s="3"/>
    </x:row>
    <x:row r="820" ht="25" customHeight="1">
      <x:c r="A820" s="2"/>
      <x:c r="B820" s="3"/>
      <x:c r="C820" s="3"/>
      <x:c r="D820" s="3"/>
      <x:c r="E820" s="3"/>
      <x:c r="F820" s="3"/>
      <x:c r="G820" s="3"/>
      <x:c r="H820" s="3"/>
      <x:c r="I820" s="3"/>
      <x:c r="J820" s="3"/>
      <x:c r="K820" s="3"/>
      <x:c r="L820" s="3"/>
      <x:c r="M820" s="3"/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25" hidden="0" customWidth="1"/>
    <x:col min="2" max="2" width="11.600000381469727" hidden="0" customWidth="1"/>
    <x:col min="3" max="3" width="28" hidden="0" customWidth="1"/>
    <x:col min="4" max="4" width="15.5" hidden="0" customWidth="1"/>
    <x:col min="5" max="5" width="19" hidden="0" customWidth="1"/>
    <x:col min="6" max="6" width="19" hidden="0" customWidth="1"/>
    <x:col min="7" max="7" width="15" hidden="0" customWidth="1"/>
    <x:col min="8" max="8" width="11.600000381469727" hidden="0" customWidth="1"/>
    <x:col min="9" max="9" width="11.600000381469727" hidden="0" customWidth="1"/>
    <x:col min="10" max="10" width="24.5" hidden="0" customWidth="1"/>
    <x:col min="11" max="11" width="11.600000381469727" hidden="0" customWidth="1"/>
    <x:col min="12" max="12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25" customHeight="1">
      <x:c r="A2" s="4" t="str">
        <x:v>ورودی‌های گزارش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</x:row>
    <x:row r="3" ht="25" customHeight="1">
      <x:c r="A3" s="5" t="str">
        <x:v>مبالغ خام: میلیون ریال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  <x:c r="J4" s="2" t="str">
        <x:v>تبدیل واحد</x:v>
      </x:c>
      <x:c r="K4" s="2" t="str">
        <x:v>ضریب</x:v>
      </x:c>
      <x:c r="L4" s="2"/>
    </x:row>
    <x:row r="5" ht="34" customHeight="1">
      <x:c r="A5" s="12" t="str">
        <x:v>شناسه</x:v>
      </x:c>
      <x:c r="B5" s="12" t="str">
        <x:v>دوره</x:v>
      </x:c>
      <x:c r="C5" s="12" t="str">
        <x:v>درآمد ماه</x:v>
      </x:c>
      <x:c r="D5" s="12" t="str">
        <x:v>اصلاح دوره قبل</x:v>
      </x:c>
      <x:c r="E5" s="12" t="str">
        <x:v>منبع</x:v>
      </x:c>
      <x:c r="F5" s="12" t="str">
        <x:v>صفحه</x:v>
      </x:c>
      <x:c r="G5" s="3"/>
      <x:c r="H5" s="3"/>
      <x:c r="I5" s="3"/>
      <x:c r="J5" s="3" t="str">
        <x:v>میلیون ریال به میلیارد تومان</x:v>
      </x:c>
      <x:c r="K5" s="14" t="n">
        <x:v>10000</x:v>
      </x:c>
      <x:c r="L5" s="3"/>
    </x:row>
    <x:row r="6" ht="25" customHeight="1">
      <x:c r="A6" s="2" t="str">
        <x:v>AP</x:v>
      </x:c>
      <x:c r="B6" s="3" t="str">
        <x:v>1404-07</x:v>
      </x:c>
      <x:c r="C6" s="14" t="n">
        <x:v>12024214</x:v>
      </x:c>
      <x:c r="D6" s="14" t="n">
        <x:v>4126011</x:v>
      </x:c>
      <x:c r="E6" s="3" t="str">
        <x:v>AP-M-1404-07</x:v>
      </x:c>
      <x:c r="F6" s="3" t="n">
        <x:v>1</x:v>
      </x:c>
      <x:c r="G6" s="3"/>
      <x:c r="H6" s="3"/>
      <x:c r="I6" s="3"/>
      <x:c r="J6" s="3" t="str">
        <x:v>میلیون ریال به همت</x:v>
      </x:c>
      <x:c r="K6" s="14" t="n">
        <x:v>10000000</x:v>
      </x:c>
      <x:c r="L6" s="3"/>
    </x:row>
    <x:row r="7" ht="25" customHeight="1">
      <x:c r="A7" s="2" t="str">
        <x:v>AP</x:v>
      </x:c>
      <x:c r="B7" s="3" t="str">
        <x:v>1405-06</x:v>
      </x:c>
      <x:c r="C7" s="14" t="n">
        <x:v>20517694</x:v>
      </x:c>
      <x:c r="D7" s="14" t="n">
        <x:v>0</x:v>
      </x:c>
      <x:c r="E7" s="3" t="str">
        <x:v>AP-M-1405-06</x:v>
      </x:c>
      <x:c r="F7" s="3" t="n">
        <x:v>1</x:v>
      </x:c>
      <x:c r="G7" s="3"/>
      <x:c r="H7" s="3"/>
      <x:c r="I7" s="3"/>
      <x:c r="J7" s="3" t="str">
        <x:v>میلیون ریال به تومان</x:v>
      </x:c>
      <x:c r="K7" s="14" t="n">
        <x:v>100000</x:v>
      </x:c>
      <x:c r="L7" s="3"/>
    </x:row>
    <x:row r="8" ht="25" customHeight="1">
      <x:c r="A8" s="2" t="str">
        <x:v>AP</x:v>
      </x:c>
      <x:c r="B8" s="3" t="str">
        <x:v>1405-07</x:v>
      </x:c>
      <x:c r="C8" s="14" t="n">
        <x:v>19510936</x:v>
      </x:c>
      <x:c r="D8" s="14" t="n">
        <x:v>0</x:v>
      </x:c>
      <x:c r="E8" s="3" t="str">
        <x:v>AP-M-1405-07</x:v>
      </x:c>
      <x:c r="F8" s="3" t="n">
        <x:v>1</x:v>
      </x:c>
      <x:c r="G8" s="3"/>
      <x:c r="H8" s="3"/>
      <x:c r="I8" s="3"/>
      <x:c r="J8" s="3" t="str">
        <x:v>تعداد به میلیون</x:v>
      </x:c>
      <x:c r="K8" s="14" t="n">
        <x:v>1000000</x:v>
      </x:c>
      <x:c r="L8" s="3"/>
    </x:row>
    <x:row r="9" ht="25" customHeight="1">
      <x:c r="A9" s="2" t="str">
        <x:v>BEP</x:v>
      </x:c>
      <x:c r="B9" s="3" t="str">
        <x:v>1404-07</x:v>
      </x:c>
      <x:c r="C9" s="14" t="n">
        <x:v>7572397</x:v>
      </x:c>
      <x:c r="D9" s="14" t="n">
        <x:v>0</x:v>
      </x:c>
      <x:c r="E9" s="3" t="str">
        <x:v>BEP-M-1404-07</x:v>
      </x:c>
      <x:c r="F9" s="3" t="n">
        <x:v>1</x:v>
      </x:c>
      <x:c r="G9" s="3"/>
      <x:c r="H9" s="3"/>
      <x:c r="I9" s="3"/>
      <x:c r="J9" s="3" t="str">
        <x:v>تومان به میلیارد تومان</x:v>
      </x:c>
      <x:c r="K9" s="14" t="n">
        <x:v>1000000000</x:v>
      </x:c>
      <x:c r="L9" s="3"/>
    </x:row>
    <x:row r="10" ht="25" customHeight="1">
      <x:c r="A10" s="2" t="str">
        <x:v>BEP</x:v>
      </x:c>
      <x:c r="B10" s="3" t="str">
        <x:v>1405-06</x:v>
      </x:c>
      <x:c r="C10" s="14" t="n">
        <x:v>13566959</x:v>
      </x:c>
      <x:c r="D10" s="14" t="n">
        <x:v>0</x:v>
      </x:c>
      <x:c r="E10" s="3" t="str">
        <x:v>BEP-M-1405-06</x:v>
      </x:c>
      <x:c r="F10" s="3" t="n">
        <x:v>1</x:v>
      </x:c>
      <x:c r="G10" s="3"/>
      <x:c r="H10" s="3"/>
      <x:c r="I10" s="3"/>
      <x:c r="J10" s="3"/>
      <x:c r="K10" s="3"/>
      <x:c r="L10" s="3"/>
    </x:row>
    <x:row r="11" ht="25" customHeight="1">
      <x:c r="A11" s="2" t="str">
        <x:v>BEP</x:v>
      </x:c>
      <x:c r="B11" s="3" t="str">
        <x:v>1405-07</x:v>
      </x:c>
      <x:c r="C11" s="14" t="n">
        <x:v>13231892</x:v>
      </x:c>
      <x:c r="D11" s="14" t="n">
        <x:v>0</x:v>
      </x:c>
      <x:c r="E11" s="3" t="str">
        <x:v>BEP-M-1405-07</x:v>
      </x:c>
      <x:c r="F11" s="3" t="n">
        <x:v>1</x:v>
      </x:c>
      <x:c r="G11" s="3"/>
      <x:c r="H11" s="3"/>
      <x:c r="I11" s="3"/>
      <x:c r="J11" s="3"/>
      <x:c r="K11" s="3"/>
      <x:c r="L11" s="3"/>
    </x:row>
    <x:row r="12" ht="25" customHeight="1">
      <x:c r="A12" s="2" t="str">
        <x:v>RTP</x:v>
      </x:c>
      <x:c r="B12" s="3" t="str">
        <x:v>1404-07</x:v>
      </x:c>
      <x:c r="C12" s="14" t="n">
        <x:v>8209877</x:v>
      </x:c>
      <x:c r="D12" s="14" t="n">
        <x:v>0</x:v>
      </x:c>
      <x:c r="E12" s="3" t="str">
        <x:v>RTP-M-1404-07</x:v>
      </x:c>
      <x:c r="F12" s="3" t="n">
        <x:v>1</x:v>
      </x:c>
      <x:c r="G12" s="3"/>
      <x:c r="H12" s="3"/>
      <x:c r="I12" s="3"/>
      <x:c r="J12" s="3"/>
      <x:c r="K12" s="3"/>
      <x:c r="L12" s="3"/>
    </x:row>
    <x:row r="13" ht="25" customHeight="1">
      <x:c r="A13" s="2" t="str">
        <x:v>RTP</x:v>
      </x:c>
      <x:c r="B13" s="3" t="str">
        <x:v>1405-06</x:v>
      </x:c>
      <x:c r="C13" s="14" t="n">
        <x:v>12670569</x:v>
      </x:c>
      <x:c r="D13" s="14" t="n">
        <x:v>0</x:v>
      </x:c>
      <x:c r="E13" s="3" t="str">
        <x:v>RTP-M-1405-06</x:v>
      </x:c>
      <x:c r="F13" s="3" t="n">
        <x:v>1</x:v>
      </x:c>
      <x:c r="G13" s="3"/>
      <x:c r="H13" s="3"/>
      <x:c r="I13" s="3"/>
      <x:c r="J13" s="3"/>
      <x:c r="K13" s="3"/>
      <x:c r="L13" s="3"/>
    </x:row>
    <x:row r="14" ht="25" customHeight="1">
      <x:c r="A14" s="2" t="str">
        <x:v>RTP</x:v>
      </x:c>
      <x:c r="B14" s="3" t="str">
        <x:v>1405-07</x:v>
      </x:c>
      <x:c r="C14" s="14" t="n">
        <x:v>12511867</x:v>
      </x:c>
      <x:c r="D14" s="14" t="n">
        <x:v>0</x:v>
      </x:c>
      <x:c r="E14" s="3" t="str">
        <x:v>RTP-M-1405-07</x:v>
      </x:c>
      <x:c r="F14" s="3" t="n">
        <x:v>1</x:v>
      </x:c>
      <x:c r="G14" s="3"/>
      <x:c r="H14" s="3"/>
      <x:c r="I14" s="3"/>
      <x:c r="J14" s="3"/>
      <x:c r="K14" s="3"/>
      <x:c r="L14" s="3"/>
    </x:row>
    <x:row r="15" ht="25" customHeight="1">
      <x:c r="A15" s="2" t="str">
        <x:v>SEP</x:v>
      </x:c>
      <x:c r="B15" s="3" t="str">
        <x:v>1404-07</x:v>
      </x:c>
      <x:c r="C15" s="14" t="n">
        <x:v>6549290</x:v>
      </x:c>
      <x:c r="D15" s="14" t="n">
        <x:v>147232</x:v>
      </x:c>
      <x:c r="E15" s="3" t="str">
        <x:v>SEP-M-1404-07</x:v>
      </x:c>
      <x:c r="F15" s="3" t="n">
        <x:v>2</x:v>
      </x:c>
      <x:c r="G15" s="3"/>
      <x:c r="H15" s="3"/>
      <x:c r="I15" s="3"/>
      <x:c r="J15" s="3"/>
      <x:c r="K15" s="3"/>
      <x:c r="L15" s="3"/>
    </x:row>
    <x:row r="16" ht="25" customHeight="1">
      <x:c r="A16" s="2" t="str">
        <x:v>SEP</x:v>
      </x:c>
      <x:c r="B16" s="3" t="str">
        <x:v>1405-06</x:v>
      </x:c>
      <x:c r="C16" s="14" t="n">
        <x:v>10486724</x:v>
      </x:c>
      <x:c r="D16" s="14" t="n">
        <x:v>0</x:v>
      </x:c>
      <x:c r="E16" s="3" t="str">
        <x:v>SEP-M-1405-06</x:v>
      </x:c>
      <x:c r="F16" s="3" t="n">
        <x:v>2</x:v>
      </x:c>
      <x:c r="G16" s="3"/>
      <x:c r="H16" s="3"/>
      <x:c r="I16" s="3"/>
      <x:c r="J16" s="3"/>
      <x:c r="K16" s="3"/>
      <x:c r="L16" s="3"/>
    </x:row>
    <x:row r="17" ht="25" customHeight="1">
      <x:c r="A17" s="2" t="str">
        <x:v>SEP</x:v>
      </x:c>
      <x:c r="B17" s="3" t="str">
        <x:v>1405-07</x:v>
      </x:c>
      <x:c r="C17" s="14" t="n">
        <x:v>10122518</x:v>
      </x:c>
      <x:c r="D17" s="14" t="n">
        <x:v>1000261</x:v>
      </x:c>
      <x:c r="E17" s="3" t="str">
        <x:v>SEP-M-1405-07</x:v>
      </x:c>
      <x:c r="F17" s="3" t="n">
        <x:v>2</x:v>
      </x:c>
      <x:c r="G17" s="3"/>
      <x:c r="H17" s="3"/>
      <x:c r="I17" s="3"/>
      <x:c r="J17" s="3"/>
      <x:c r="K17" s="3"/>
      <x:c r="L17" s="3"/>
    </x:row>
    <x:row r="18" ht="25" customHeight="1">
      <x:c r="A18" s="2" t="str">
        <x:v>PEP</x:v>
      </x:c>
      <x:c r="B18" s="3" t="str">
        <x:v>1404-07</x:v>
      </x:c>
      <x:c r="C18" s="14" t="n">
        <x:v>4420765</x:v>
      </x:c>
      <x:c r="D18" s="14" t="n">
        <x:v>1522666</x:v>
      </x:c>
      <x:c r="E18" s="3" t="str">
        <x:v>PEP-M-1404-07</x:v>
      </x:c>
      <x:c r="F18" s="3" t="n">
        <x:v>2</x:v>
      </x:c>
      <x:c r="G18" s="3"/>
      <x:c r="H18" s="3"/>
      <x:c r="I18" s="3"/>
      <x:c r="J18" s="3"/>
      <x:c r="K18" s="3"/>
      <x:c r="L18" s="3"/>
    </x:row>
    <x:row r="19" ht="25" customHeight="1">
      <x:c r="A19" s="2" t="str">
        <x:v>PEP</x:v>
      </x:c>
      <x:c r="B19" s="3" t="str">
        <x:v>1405-06</x:v>
      </x:c>
      <x:c r="C19" s="14" t="n">
        <x:v>10397295</x:v>
      </x:c>
      <x:c r="D19" s="14" t="n">
        <x:v>0</x:v>
      </x:c>
      <x:c r="E19" s="3" t="str">
        <x:v>PEP-M-1405-06</x:v>
      </x:c>
      <x:c r="F19" s="3" t="n">
        <x:v>2</x:v>
      </x:c>
      <x:c r="G19" s="3"/>
      <x:c r="H19" s="3"/>
      <x:c r="I19" s="3"/>
      <x:c r="J19" s="3"/>
      <x:c r="K19" s="3"/>
      <x:c r="L19" s="3"/>
    </x:row>
    <x:row r="20" ht="25" customHeight="1">
      <x:c r="A20" s="2" t="str">
        <x:v>PEP</x:v>
      </x:c>
      <x:c r="B20" s="3" t="str">
        <x:v>1405-07</x:v>
      </x:c>
      <x:c r="C20" s="14" t="n">
        <x:v>10602724</x:v>
      </x:c>
      <x:c r="D20" s="14" t="n">
        <x:v>0</x:v>
      </x:c>
      <x:c r="E20" s="3" t="str">
        <x:v>PEP-M-1405-07-variant-B</x:v>
      </x:c>
      <x:c r="F20" s="3" t="n">
        <x:v>2</x:v>
      </x:c>
      <x:c r="G20" s="3"/>
      <x:c r="H20" s="3"/>
      <x:c r="I20" s="3"/>
      <x:c r="J20" s="3"/>
      <x:c r="K20" s="3"/>
      <x:c r="L20" s="3"/>
    </x:row>
    <x:row r="21" ht="25" customHeight="1">
      <x:c r="A21" s="2" t="str">
        <x:v>KISH</x:v>
      </x:c>
      <x:c r="B21" s="3" t="str">
        <x:v>1404-07</x:v>
      </x:c>
      <x:c r="C21" s="14" t="n">
        <x:v>2899223</x:v>
      </x:c>
      <x:c r="D21" s="14" t="n">
        <x:v>304098</x:v>
      </x:c>
      <x:c r="E21" s="3" t="str">
        <x:v>KISH-M-1404-07</x:v>
      </x:c>
      <x:c r="F21" s="3" t="n">
        <x:v>1</x:v>
      </x:c>
      <x:c r="G21" s="3"/>
      <x:c r="H21" s="3"/>
      <x:c r="I21" s="3"/>
      <x:c r="J21" s="3"/>
      <x:c r="K21" s="3"/>
      <x:c r="L21" s="3"/>
    </x:row>
    <x:row r="22" ht="25" customHeight="1">
      <x:c r="A22" s="2" t="str">
        <x:v>KISH</x:v>
      </x:c>
      <x:c r="B22" s="3" t="str">
        <x:v>1405-06</x:v>
      </x:c>
      <x:c r="C22" s="14" t="n">
        <x:v>5101601</x:v>
      </x:c>
      <x:c r="D22" s="14" t="n">
        <x:v>0</x:v>
      </x:c>
      <x:c r="E22" s="3" t="str">
        <x:v>KISH-M-1405-06</x:v>
      </x:c>
      <x:c r="F22" s="3" t="n">
        <x:v>1</x:v>
      </x:c>
      <x:c r="G22" s="3"/>
      <x:c r="H22" s="3"/>
      <x:c r="I22" s="3"/>
      <x:c r="J22" s="3"/>
      <x:c r="K22" s="3"/>
      <x:c r="L22" s="3"/>
    </x:row>
    <x:row r="23" ht="25" customHeight="1">
      <x:c r="A23" s="2" t="str">
        <x:v>KISH</x:v>
      </x:c>
      <x:c r="B23" s="3" t="str">
        <x:v>1405-07</x:v>
      </x:c>
      <x:c r="C23" s="14" t="n">
        <x:v>5556465</x:v>
      </x:c>
      <x:c r="D23" s="14" t="n">
        <x:v>0</x:v>
      </x:c>
      <x:c r="E23" s="3" t="str">
        <x:v>KISH-M-1405-07</x:v>
      </x:c>
      <x:c r="F23" s="3" t="n">
        <x:v>1</x:v>
      </x:c>
      <x:c r="G23" s="3"/>
      <x:c r="H23" s="3"/>
      <x:c r="I23" s="3"/>
      <x:c r="J23" s="3"/>
      <x:c r="K23" s="3"/>
      <x:c r="L23" s="3"/>
    </x:row>
    <x:row r="24" ht="25" customHeight="1">
      <x:c r="A24" s="2"/>
      <x:c r="B24" s="3"/>
      <x:c r="C24" s="3"/>
      <x:c r="D24" s="3"/>
      <x:c r="E24" s="3"/>
      <x:c r="F24" s="3"/>
      <x:c r="G24" s="3"/>
      <x:c r="H24" s="3"/>
      <x:c r="I24" s="3"/>
      <x:c r="J24" s="3"/>
      <x:c r="K24" s="3"/>
      <x:c r="L24" s="3"/>
    </x:row>
    <x:row r="25" ht="25" customHeight="1">
      <x:c r="A25" s="2"/>
      <x:c r="B25" s="3"/>
      <x:c r="C25" s="3"/>
      <x:c r="D25" s="3"/>
      <x:c r="E25" s="3"/>
      <x:c r="F25" s="3"/>
      <x:c r="G25" s="3"/>
      <x:c r="H25" s="3"/>
      <x:c r="I25" s="3"/>
      <x:c r="J25" s="3"/>
      <x:c r="K25" s="3"/>
      <x:c r="L25" s="3"/>
    </x:row>
    <x:row r="26" ht="25" customHeight="1">
      <x:c r="A26" s="2"/>
      <x:c r="B26" s="3"/>
      <x:c r="C26" s="3"/>
      <x:c r="D26" s="3"/>
      <x:c r="E26" s="3"/>
      <x:c r="F26" s="3"/>
      <x:c r="G26" s="3"/>
      <x:c r="H26" s="3"/>
      <x:c r="I26" s="3"/>
      <x:c r="J26" s="3"/>
      <x:c r="K26" s="3"/>
      <x:c r="L26" s="3"/>
    </x:row>
    <x:row r="27" ht="34" customHeight="1">
      <x:c r="A27" s="12" t="str">
        <x:v>دوره</x:v>
      </x:c>
      <x:c r="B27" s="12" t="str">
        <x:v>تعداد شبکه</x:v>
      </x:c>
      <x:c r="C27" s="12" t="str">
        <x:v>مبلغ شبکه</x:v>
      </x:c>
      <x:c r="D27" s="12" t="str">
        <x:v>روز ماه</x:v>
      </x:c>
      <x:c r="E27" s="12" t="str">
        <x:v>منبع</x:v>
      </x:c>
      <x:c r="F27" s="12" t="str">
        <x:v>صفحه</x:v>
      </x:c>
      <x:c r="G27" s="3"/>
      <x:c r="H27" s="3"/>
      <x:c r="I27" s="3"/>
      <x:c r="J27" s="3"/>
      <x:c r="K27" s="3"/>
      <x:c r="L27" s="3"/>
    </x:row>
    <x:row r="28" ht="25" customHeight="1">
      <x:c r="A28" s="2" t="str">
        <x:v>1404-07</x:v>
      </x:c>
      <x:c r="B28" s="14" t="n">
        <x:v>4597533786</x:v>
      </x:c>
      <x:c r="C28" s="14" t="n">
        <x:v>22477879197</x:v>
      </x:c>
      <x:c r="D28" s="14" t="n">
        <x:v>30</x:v>
      </x:c>
      <x:c r="E28" s="3" t="str">
        <x:v>SHP-124</x:v>
      </x:c>
      <x:c r="F28" s="3" t="n">
        <x:v>27</x:v>
      </x:c>
      <x:c r="G28" s="3"/>
      <x:c r="H28" s="3"/>
      <x:c r="I28" s="3"/>
      <x:c r="J28" s="3"/>
      <x:c r="K28" s="3"/>
      <x:c r="L28" s="3"/>
    </x:row>
    <x:row r="29" ht="25" customHeight="1">
      <x:c r="A29" s="2" t="str">
        <x:v>1405-06</x:v>
      </x:c>
      <x:c r="B29" s="14" t="n">
        <x:v>4871930453</x:v>
      </x:c>
      <x:c r="C29" s="14" t="n">
        <x:v>44101592852</x:v>
      </x:c>
      <x:c r="D29" s="14" t="n">
        <x:v>31</x:v>
      </x:c>
      <x:c r="E29" s="3" t="str">
        <x:v>SHP-135</x:v>
      </x:c>
      <x:c r="F29" s="3" t="n">
        <x:v>27</x:v>
      </x:c>
      <x:c r="G29" s="3"/>
      <x:c r="H29" s="3"/>
      <x:c r="I29" s="3"/>
      <x:c r="J29" s="3"/>
      <x:c r="K29" s="3"/>
      <x:c r="L29" s="3"/>
    </x:row>
    <x:row r="30" ht="25" customHeight="1">
      <x:c r="A30" s="2" t="str">
        <x:v>1405-07</x:v>
      </x:c>
      <x:c r="B30" s="14" t="n">
        <x:v>4721077347</x:v>
      </x:c>
      <x:c r="C30" s="14" t="n">
        <x:v>44541341215</x:v>
      </x:c>
      <x:c r="D30" s="14" t="n">
        <x:v>30</x:v>
      </x:c>
      <x:c r="E30" s="3" t="str">
        <x:v>SHP-136</x:v>
      </x:c>
      <x:c r="F30" s="3" t="n">
        <x:v>27</x:v>
      </x:c>
      <x:c r="G30" s="3"/>
      <x:c r="H30" s="3"/>
      <x:c r="I30" s="3"/>
      <x:c r="J30" s="3"/>
      <x:c r="K30" s="3"/>
      <x:c r="L30" s="3"/>
    </x:row>
    <x:row r="31" ht="25" customHeight="1">
      <x:c r="A31" s="2"/>
      <x:c r="B31" s="3"/>
      <x:c r="C31" s="3"/>
      <x:c r="D31" s="3"/>
      <x:c r="E31" s="3"/>
      <x:c r="F31" s="3"/>
      <x:c r="G31" s="3"/>
      <x:c r="H31" s="3"/>
      <x:c r="I31" s="3"/>
      <x:c r="J31" s="3"/>
      <x:c r="K31" s="3"/>
      <x:c r="L31" s="3"/>
    </x:row>
    <x:row r="32" ht="25" customHeight="1">
      <x:c r="A32" s="2"/>
      <x:c r="B32" s="3"/>
      <x:c r="C32" s="3"/>
      <x:c r="D32" s="3"/>
      <x:c r="E32" s="3"/>
      <x:c r="F32" s="3"/>
      <x:c r="G32" s="3"/>
      <x:c r="H32" s="3"/>
      <x:c r="I32" s="3"/>
      <x:c r="J32" s="3"/>
      <x:c r="K32" s="3"/>
      <x:c r="L32" s="3"/>
    </x:row>
    <x:row r="33" ht="25" customHeight="1">
      <x:c r="A33" s="2"/>
      <x:c r="B33" s="3"/>
      <x:c r="C33" s="3"/>
      <x:c r="D33" s="3"/>
      <x:c r="E33" s="3"/>
      <x:c r="F33" s="3"/>
      <x:c r="G33" s="3"/>
      <x:c r="H33" s="3"/>
      <x:c r="I33" s="3"/>
      <x:c r="J33" s="3"/>
      <x:c r="K33" s="3"/>
      <x:c r="L33" s="3"/>
    </x:row>
    <x:row r="34" ht="34" customHeight="1">
      <x:c r="A34" s="12" t="str">
        <x:v>شناسه</x:v>
      </x:c>
      <x:c r="B34" s="12" t="str">
        <x:v>دوره</x:v>
      </x:c>
      <x:c r="C34" s="12" t="str">
        <x:v>سهم تعداد</x:v>
      </x:c>
      <x:c r="D34" s="12" t="str">
        <x:v>سهم مبلغ</x:v>
      </x:c>
      <x:c r="E34" s="12" t="str">
        <x:v>منبع</x:v>
      </x:c>
      <x:c r="F34" s="12" t="str">
        <x:v>صفحه تعداد</x:v>
      </x:c>
      <x:c r="G34" s="12" t="str">
        <x:v>صفحه مبلغ</x:v>
      </x:c>
      <x:c r="H34" s="3"/>
      <x:c r="I34" s="3"/>
      <x:c r="J34" s="3"/>
      <x:c r="K34" s="3"/>
      <x:c r="L34" s="3"/>
    </x:row>
    <x:row r="35" ht="25" customHeight="1">
      <x:c r="A35" s="2" t="str">
        <x:v>BEP</x:v>
      </x:c>
      <x:c r="B35" s="3" t="str">
        <x:v>1404-07</x:v>
      </x:c>
      <x:c r="C35" s="16" t="n">
        <x:v>20.32</x:v>
      </x:c>
      <x:c r="D35" s="16" t="n">
        <x:v>22.23</x:v>
      </x:c>
      <x:c r="E35" s="3" t="str">
        <x:v>SHP-124</x:v>
      </x:c>
      <x:c r="F35" s="3" t="n">
        <x:v>71</x:v>
      </x:c>
      <x:c r="G35" s="3" t="n">
        <x:v>72</x:v>
      </x:c>
      <x:c r="H35" s="3"/>
      <x:c r="I35" s="3"/>
      <x:c r="J35" s="3"/>
      <x:c r="K35" s="3"/>
      <x:c r="L35" s="3"/>
    </x:row>
    <x:row r="36" ht="25" customHeight="1">
      <x:c r="A36" s="2" t="str">
        <x:v>BEP</x:v>
      </x:c>
      <x:c r="B36" s="3" t="str">
        <x:v>1405-06</x:v>
      </x:c>
      <x:c r="C36" s="16" t="n">
        <x:v>22.55</x:v>
      </x:c>
      <x:c r="D36" s="16" t="n">
        <x:v>26.36</x:v>
      </x:c>
      <x:c r="E36" s="3" t="str">
        <x:v>SHP-135</x:v>
      </x:c>
      <x:c r="F36" s="3" t="n">
        <x:v>70</x:v>
      </x:c>
      <x:c r="G36" s="3" t="n">
        <x:v>71</x:v>
      </x:c>
      <x:c r="H36" s="3"/>
      <x:c r="I36" s="3"/>
      <x:c r="J36" s="3"/>
      <x:c r="K36" s="3"/>
      <x:c r="L36" s="3"/>
    </x:row>
    <x:row r="37" ht="25" customHeight="1">
      <x:c r="A37" s="2" t="str">
        <x:v>BEP</x:v>
      </x:c>
      <x:c r="B37" s="3" t="str">
        <x:v>1405-07</x:v>
      </x:c>
      <x:c r="C37" s="16" t="n">
        <x:v>22.29</x:v>
      </x:c>
      <x:c r="D37" s="16" t="n">
        <x:v>25.98</x:v>
      </x:c>
      <x:c r="E37" s="3" t="str">
        <x:v>SHP-136</x:v>
      </x:c>
      <x:c r="F37" s="3" t="n">
        <x:v>69</x:v>
      </x:c>
      <x:c r="G37" s="3" t="n">
        <x:v>70</x:v>
      </x:c>
      <x:c r="H37" s="3"/>
      <x:c r="I37" s="3"/>
      <x:c r="J37" s="3"/>
      <x:c r="K37" s="3"/>
      <x:c r="L37" s="3"/>
    </x:row>
    <x:row r="38" ht="25" customHeight="1">
      <x:c r="A38" s="2" t="str">
        <x:v>SEP</x:v>
      </x:c>
      <x:c r="B38" s="3" t="str">
        <x:v>1404-07</x:v>
      </x:c>
      <x:c r="C38" s="16" t="n">
        <x:v>20.47</x:v>
      </x:c>
      <x:c r="D38" s="16" t="n">
        <x:v>20.29</x:v>
      </x:c>
      <x:c r="E38" s="3" t="str">
        <x:v>SHP-124</x:v>
      </x:c>
      <x:c r="F38" s="3" t="n">
        <x:v>71</x:v>
      </x:c>
      <x:c r="G38" s="3" t="n">
        <x:v>72</x:v>
      </x:c>
      <x:c r="H38" s="3"/>
      <x:c r="I38" s="3"/>
      <x:c r="J38" s="3"/>
      <x:c r="K38" s="3"/>
      <x:c r="L38" s="3"/>
    </x:row>
    <x:row r="39" ht="25" customHeight="1">
      <x:c r="A39" s="2" t="str">
        <x:v>SEP</x:v>
      </x:c>
      <x:c r="B39" s="3" t="str">
        <x:v>1405-06</x:v>
      </x:c>
      <x:c r="C39" s="16" t="n">
        <x:v>19.72</x:v>
      </x:c>
      <x:c r="D39" s="16" t="n">
        <x:v>19.76</x:v>
      </x:c>
      <x:c r="E39" s="3" t="str">
        <x:v>SHP-135</x:v>
      </x:c>
      <x:c r="F39" s="3" t="n">
        <x:v>70</x:v>
      </x:c>
      <x:c r="G39" s="3" t="n">
        <x:v>71</x:v>
      </x:c>
      <x:c r="H39" s="3"/>
      <x:c r="I39" s="3"/>
      <x:c r="J39" s="3"/>
      <x:c r="K39" s="3"/>
      <x:c r="L39" s="3"/>
    </x:row>
    <x:row r="40" ht="25" customHeight="1">
      <x:c r="A40" s="2" t="str">
        <x:v>SEP</x:v>
      </x:c>
      <x:c r="B40" s="3" t="str">
        <x:v>1405-07</x:v>
      </x:c>
      <x:c r="C40" s="16" t="n">
        <x:v>19.62</x:v>
      </x:c>
      <x:c r="D40" s="16" t="n">
        <x:v>19.7</x:v>
      </x:c>
      <x:c r="E40" s="3" t="str">
        <x:v>SHP-136</x:v>
      </x:c>
      <x:c r="F40" s="3" t="n">
        <x:v>69</x:v>
      </x:c>
      <x:c r="G40" s="3" t="n">
        <x:v>70</x:v>
      </x:c>
      <x:c r="H40" s="3"/>
      <x:c r="I40" s="3"/>
      <x:c r="J40" s="3"/>
      <x:c r="K40" s="3"/>
      <x:c r="L40" s="3"/>
    </x:row>
    <x:row r="41" ht="25" customHeight="1">
      <x:c r="A41" s="2" t="str">
        <x:v>RTP</x:v>
      </x:c>
      <x:c r="B41" s="3" t="str">
        <x:v>1404-07</x:v>
      </x:c>
      <x:c r="C41" s="16" t="n">
        <x:v>12</x:v>
      </x:c>
      <x:c r="D41" s="16" t="n">
        <x:v>9.72</x:v>
      </x:c>
      <x:c r="E41" s="3" t="str">
        <x:v>SHP-124</x:v>
      </x:c>
      <x:c r="F41" s="3" t="n">
        <x:v>71</x:v>
      </x:c>
      <x:c r="G41" s="3" t="n">
        <x:v>72</x:v>
      </x:c>
      <x:c r="H41" s="3"/>
      <x:c r="I41" s="3"/>
      <x:c r="J41" s="3"/>
      <x:c r="K41" s="3"/>
      <x:c r="L41" s="3"/>
    </x:row>
    <x:row r="42" ht="25" customHeight="1">
      <x:c r="A42" s="2" t="str">
        <x:v>RTP</x:v>
      </x:c>
      <x:c r="B42" s="3" t="str">
        <x:v>1405-06</x:v>
      </x:c>
      <x:c r="C42" s="16" t="n">
        <x:v>12.08</x:v>
      </x:c>
      <x:c r="D42" s="16" t="n">
        <x:v>10.6</x:v>
      </x:c>
      <x:c r="E42" s="3" t="str">
        <x:v>SHP-135</x:v>
      </x:c>
      <x:c r="F42" s="3" t="n">
        <x:v>70</x:v>
      </x:c>
      <x:c r="G42" s="3" t="n">
        <x:v>71</x:v>
      </x:c>
      <x:c r="H42" s="3"/>
      <x:c r="I42" s="3"/>
      <x:c r="J42" s="3"/>
      <x:c r="K42" s="3"/>
      <x:c r="L42" s="3"/>
    </x:row>
    <x:row r="43" ht="25" customHeight="1">
      <x:c r="A43" s="2" t="str">
        <x:v>RTP</x:v>
      </x:c>
      <x:c r="B43" s="3" t="str">
        <x:v>1405-07</x:v>
      </x:c>
      <x:c r="C43" s="16" t="n">
        <x:v>12.12</x:v>
      </x:c>
      <x:c r="D43" s="16" t="n">
        <x:v>10.83</x:v>
      </x:c>
      <x:c r="E43" s="3" t="str">
        <x:v>SHP-136</x:v>
      </x:c>
      <x:c r="F43" s="3" t="n">
        <x:v>69</x:v>
      </x:c>
      <x:c r="G43" s="3" t="n">
        <x:v>70</x:v>
      </x:c>
      <x:c r="H43" s="3"/>
      <x:c r="I43" s="3"/>
      <x:c r="J43" s="3"/>
      <x:c r="K43" s="3"/>
      <x:c r="L43" s="3"/>
    </x:row>
    <x:row r="44" ht="25" customHeight="1">
      <x:c r="A44" s="2" t="str">
        <x:v>NOV</x:v>
      </x:c>
      <x:c r="B44" s="3" t="str">
        <x:v>1404-07</x:v>
      </x:c>
      <x:c r="C44" s="16" t="n">
        <x:v>10.07</x:v>
      </x:c>
      <x:c r="D44" s="16" t="n">
        <x:v>8.09</x:v>
      </x:c>
      <x:c r="E44" s="3" t="str">
        <x:v>SHP-124</x:v>
      </x:c>
      <x:c r="F44" s="3" t="n">
        <x:v>71</x:v>
      </x:c>
      <x:c r="G44" s="3" t="n">
        <x:v>72</x:v>
      </x:c>
      <x:c r="H44" s="3"/>
      <x:c r="I44" s="3"/>
      <x:c r="J44" s="3"/>
      <x:c r="K44" s="3"/>
      <x:c r="L44" s="3"/>
    </x:row>
    <x:row r="45" ht="25" customHeight="1">
      <x:c r="A45" s="2" t="str">
        <x:v>NOV</x:v>
      </x:c>
      <x:c r="B45" s="3" t="str">
        <x:v>1405-06</x:v>
      </x:c>
      <x:c r="C45" s="16" t="n">
        <x:v>11.39</x:v>
      </x:c>
      <x:c r="D45" s="16" t="n">
        <x:v>9.29</x:v>
      </x:c>
      <x:c r="E45" s="3" t="str">
        <x:v>SHP-135</x:v>
      </x:c>
      <x:c r="F45" s="3" t="n">
        <x:v>70</x:v>
      </x:c>
      <x:c r="G45" s="3" t="n">
        <x:v>71</x:v>
      </x:c>
      <x:c r="H45" s="3"/>
      <x:c r="I45" s="3"/>
      <x:c r="J45" s="3"/>
      <x:c r="K45" s="3"/>
      <x:c r="L45" s="3"/>
    </x:row>
    <x:row r="46" ht="25" customHeight="1">
      <x:c r="A46" s="2" t="str">
        <x:v>NOV</x:v>
      </x:c>
      <x:c r="B46" s="3" t="str">
        <x:v>1405-07</x:v>
      </x:c>
      <x:c r="C46" s="16" t="n">
        <x:v>11.39</x:v>
      </x:c>
      <x:c r="D46" s="16" t="n">
        <x:v>9.26</x:v>
      </x:c>
      <x:c r="E46" s="3" t="str">
        <x:v>SHP-136</x:v>
      </x:c>
      <x:c r="F46" s="3" t="n">
        <x:v>69</x:v>
      </x:c>
      <x:c r="G46" s="3" t="n">
        <x:v>70</x:v>
      </x:c>
      <x:c r="H46" s="3"/>
      <x:c r="I46" s="3"/>
      <x:c r="J46" s="3"/>
      <x:c r="K46" s="3"/>
      <x:c r="L46" s="3"/>
    </x:row>
    <x:row r="47" ht="25" customHeight="1">
      <x:c r="A47" s="2" t="str">
        <x:v>ARV</x:v>
      </x:c>
      <x:c r="B47" s="3" t="str">
        <x:v>1404-07</x:v>
      </x:c>
      <x:c r="C47" s="16" t="n">
        <x:v>8.07</x:v>
      </x:c>
      <x:c r="D47" s="16" t="n">
        <x:v>1.04</x:v>
      </x:c>
      <x:c r="E47" s="3" t="str">
        <x:v>SHP-124</x:v>
      </x:c>
      <x:c r="F47" s="3" t="n">
        <x:v>71</x:v>
      </x:c>
      <x:c r="G47" s="3" t="n">
        <x:v>72</x:v>
      </x:c>
      <x:c r="H47" s="3"/>
      <x:c r="I47" s="3"/>
      <x:c r="J47" s="3"/>
      <x:c r="K47" s="3"/>
      <x:c r="L47" s="3"/>
    </x:row>
    <x:row r="48" ht="25" customHeight="1">
      <x:c r="A48" s="2" t="str">
        <x:v>ARV</x:v>
      </x:c>
      <x:c r="B48" s="3" t="str">
        <x:v>1405-06</x:v>
      </x:c>
      <x:c r="C48" s="16" t="n">
        <x:v>7.53</x:v>
      </x:c>
      <x:c r="D48" s="16" t="n">
        <x:v>0.98</x:v>
      </x:c>
      <x:c r="E48" s="3" t="str">
        <x:v>SHP-135</x:v>
      </x:c>
      <x:c r="F48" s="3" t="n">
        <x:v>70</x:v>
      </x:c>
      <x:c r="G48" s="3" t="n">
        <x:v>71</x:v>
      </x:c>
      <x:c r="H48" s="3"/>
      <x:c r="I48" s="3"/>
      <x:c r="J48" s="3"/>
      <x:c r="K48" s="3"/>
      <x:c r="L48" s="3"/>
    </x:row>
    <x:row r="49" ht="25" customHeight="1">
      <x:c r="A49" s="2" t="str">
        <x:v>ARV</x:v>
      </x:c>
      <x:c r="B49" s="3" t="str">
        <x:v>1405-07</x:v>
      </x:c>
      <x:c r="C49" s="16" t="n">
        <x:v>7.83</x:v>
      </x:c>
      <x:c r="D49" s="16" t="n">
        <x:v>0.96</x:v>
      </x:c>
      <x:c r="E49" s="3" t="str">
        <x:v>SHP-136</x:v>
      </x:c>
      <x:c r="F49" s="3" t="n">
        <x:v>69</x:v>
      </x:c>
      <x:c r="G49" s="3" t="n">
        <x:v>70</x:v>
      </x:c>
      <x:c r="H49" s="3"/>
      <x:c r="I49" s="3"/>
      <x:c r="J49" s="3"/>
      <x:c r="K49" s="3"/>
      <x:c r="L49" s="3"/>
    </x:row>
    <x:row r="50" ht="25" customHeight="1">
      <x:c r="A50" s="2" t="str">
        <x:v>SAD</x:v>
      </x:c>
      <x:c r="B50" s="3" t="str">
        <x:v>1404-07</x:v>
      </x:c>
      <x:c r="C50" s="16" t="n">
        <x:v>7.93</x:v>
      </x:c>
      <x:c r="D50" s="16" t="n">
        <x:v>14.16</x:v>
      </x:c>
      <x:c r="E50" s="3" t="str">
        <x:v>SHP-124</x:v>
      </x:c>
      <x:c r="F50" s="3" t="n">
        <x:v>71</x:v>
      </x:c>
      <x:c r="G50" s="3" t="n">
        <x:v>72</x:v>
      </x:c>
      <x:c r="H50" s="3"/>
      <x:c r="I50" s="3"/>
      <x:c r="J50" s="3"/>
      <x:c r="K50" s="3"/>
      <x:c r="L50" s="3"/>
    </x:row>
    <x:row r="51" ht="25" customHeight="1">
      <x:c r="A51" s="2" t="str">
        <x:v>SAD</x:v>
      </x:c>
      <x:c r="B51" s="3" t="str">
        <x:v>1405-06</x:v>
      </x:c>
      <x:c r="C51" s="16" t="n">
        <x:v>6.3</x:v>
      </x:c>
      <x:c r="D51" s="16" t="n">
        <x:v>10.08</x:v>
      </x:c>
      <x:c r="E51" s="3" t="str">
        <x:v>SHP-135</x:v>
      </x:c>
      <x:c r="F51" s="3" t="n">
        <x:v>70</x:v>
      </x:c>
      <x:c r="G51" s="3" t="n">
        <x:v>71</x:v>
      </x:c>
      <x:c r="H51" s="3"/>
      <x:c r="I51" s="3"/>
      <x:c r="J51" s="3"/>
      <x:c r="K51" s="3"/>
      <x:c r="L51" s="3"/>
    </x:row>
    <x:row r="52" ht="25" customHeight="1">
      <x:c r="A52" s="2" t="str">
        <x:v>SAD</x:v>
      </x:c>
      <x:c r="B52" s="3" t="str">
        <x:v>1405-07</x:v>
      </x:c>
      <x:c r="C52" s="16" t="n">
        <x:v>6.43</x:v>
      </x:c>
      <x:c r="D52" s="16" t="n">
        <x:v>10.8</x:v>
      </x:c>
      <x:c r="E52" s="3" t="str">
        <x:v>SHP-136</x:v>
      </x:c>
      <x:c r="F52" s="3" t="n">
        <x:v>69</x:v>
      </x:c>
      <x:c r="G52" s="3" t="n">
        <x:v>70</x:v>
      </x:c>
      <x:c r="H52" s="3"/>
      <x:c r="I52" s="3"/>
      <x:c r="J52" s="3"/>
      <x:c r="K52" s="3"/>
      <x:c r="L52" s="3"/>
    </x:row>
    <x:row r="53" ht="25" customHeight="1">
      <x:c r="A53" s="2" t="str">
        <x:v>KISH</x:v>
      </x:c>
      <x:c r="B53" s="3" t="str">
        <x:v>1404-07</x:v>
      </x:c>
      <x:c r="C53" s="16" t="n">
        <x:v>5.02</x:v>
      </x:c>
      <x:c r="D53" s="16" t="n">
        <x:v>6.57</x:v>
      </x:c>
      <x:c r="E53" s="3" t="str">
        <x:v>SHP-124</x:v>
      </x:c>
      <x:c r="F53" s="3" t="n">
        <x:v>71</x:v>
      </x:c>
      <x:c r="G53" s="3" t="n">
        <x:v>72</x:v>
      </x:c>
      <x:c r="H53" s="3"/>
      <x:c r="I53" s="3"/>
      <x:c r="J53" s="3"/>
      <x:c r="K53" s="3"/>
      <x:c r="L53" s="3"/>
    </x:row>
    <x:row r="54" ht="25" customHeight="1">
      <x:c r="A54" s="2" t="str">
        <x:v>KISH</x:v>
      </x:c>
      <x:c r="B54" s="3" t="str">
        <x:v>1405-06</x:v>
      </x:c>
      <x:c r="C54" s="16" t="n">
        <x:v>5.33</x:v>
      </x:c>
      <x:c r="D54" s="16" t="n">
        <x:v>6.02</x:v>
      </x:c>
      <x:c r="E54" s="3" t="str">
        <x:v>SHP-135</x:v>
      </x:c>
      <x:c r="F54" s="3" t="n">
        <x:v>70</x:v>
      </x:c>
      <x:c r="G54" s="3" t="n">
        <x:v>71</x:v>
      </x:c>
      <x:c r="H54" s="3"/>
      <x:c r="I54" s="3"/>
      <x:c r="J54" s="3"/>
      <x:c r="K54" s="3"/>
      <x:c r="L54" s="3"/>
    </x:row>
    <x:row r="55" ht="25" customHeight="1">
      <x:c r="A55" s="2" t="str">
        <x:v>KISH</x:v>
      </x:c>
      <x:c r="B55" s="3" t="str">
        <x:v>1405-07</x:v>
      </x:c>
      <x:c r="C55" s="16" t="n">
        <x:v>5.38</x:v>
      </x:c>
      <x:c r="D55" s="16" t="n">
        <x:v>5.99</x:v>
      </x:c>
      <x:c r="E55" s="3" t="str">
        <x:v>SHP-136</x:v>
      </x:c>
      <x:c r="F55" s="3" t="n">
        <x:v>69</x:v>
      </x:c>
      <x:c r="G55" s="3" t="n">
        <x:v>70</x:v>
      </x:c>
      <x:c r="H55" s="3"/>
      <x:c r="I55" s="3"/>
      <x:c r="J55" s="3"/>
      <x:c r="K55" s="3"/>
      <x:c r="L55" s="3"/>
    </x:row>
    <x:row r="56" ht="25" customHeight="1">
      <x:c r="A56" s="2" t="str">
        <x:v>AP</x:v>
      </x:c>
      <x:c r="B56" s="3" t="str">
        <x:v>1404-07</x:v>
      </x:c>
      <x:c r="C56" s="16" t="n">
        <x:v>5.14</x:v>
      </x:c>
      <x:c r="D56" s="16" t="n">
        <x:v>4.67</x:v>
      </x:c>
      <x:c r="E56" s="3" t="str">
        <x:v>SHP-124</x:v>
      </x:c>
      <x:c r="F56" s="3" t="n">
        <x:v>71</x:v>
      </x:c>
      <x:c r="G56" s="3" t="n">
        <x:v>72</x:v>
      </x:c>
      <x:c r="H56" s="3"/>
      <x:c r="I56" s="3"/>
      <x:c r="J56" s="3"/>
      <x:c r="K56" s="3"/>
      <x:c r="L56" s="3"/>
    </x:row>
    <x:row r="57" ht="25" customHeight="1">
      <x:c r="A57" s="2" t="str">
        <x:v>AP</x:v>
      </x:c>
      <x:c r="B57" s="3" t="str">
        <x:v>1405-06</x:v>
      </x:c>
      <x:c r="C57" s="16" t="n">
        <x:v>5.03</x:v>
      </x:c>
      <x:c r="D57" s="16" t="n">
        <x:v>5.15</x:v>
      </x:c>
      <x:c r="E57" s="3" t="str">
        <x:v>SHP-135</x:v>
      </x:c>
      <x:c r="F57" s="3" t="n">
        <x:v>70</x:v>
      </x:c>
      <x:c r="G57" s="3" t="n">
        <x:v>71</x:v>
      </x:c>
      <x:c r="H57" s="3"/>
      <x:c r="I57" s="3"/>
      <x:c r="J57" s="3"/>
      <x:c r="K57" s="3"/>
      <x:c r="L57" s="3"/>
    </x:row>
    <x:row r="58" ht="25" customHeight="1">
      <x:c r="A58" s="2" t="str">
        <x:v>AP</x:v>
      </x:c>
      <x:c r="B58" s="3" t="str">
        <x:v>1405-07</x:v>
      </x:c>
      <x:c r="C58" s="16" t="n">
        <x:v>4.9</x:v>
      </x:c>
      <x:c r="D58" s="16" t="n">
        <x:v>4.89</x:v>
      </x:c>
      <x:c r="E58" s="3" t="str">
        <x:v>SHP-136</x:v>
      </x:c>
      <x:c r="F58" s="3" t="n">
        <x:v>69</x:v>
      </x:c>
      <x:c r="G58" s="3" t="n">
        <x:v>70</x:v>
      </x:c>
      <x:c r="H58" s="3"/>
      <x:c r="I58" s="3"/>
      <x:c r="J58" s="3"/>
      <x:c r="K58" s="3"/>
      <x:c r="L58" s="3"/>
    </x:row>
    <x:row r="59" ht="25" customHeight="1">
      <x:c r="A59" s="2" t="str">
        <x:v>PEP</x:v>
      </x:c>
      <x:c r="B59" s="3" t="str">
        <x:v>1404-07</x:v>
      </x:c>
      <x:c r="C59" s="16" t="n">
        <x:v>5.57</x:v>
      </x:c>
      <x:c r="D59" s="16" t="n">
        <x:v>5.96</x:v>
      </x:c>
      <x:c r="E59" s="3" t="str">
        <x:v>SHP-124</x:v>
      </x:c>
      <x:c r="F59" s="3" t="n">
        <x:v>71</x:v>
      </x:c>
      <x:c r="G59" s="3" t="n">
        <x:v>72</x:v>
      </x:c>
      <x:c r="H59" s="3"/>
      <x:c r="I59" s="3"/>
      <x:c r="J59" s="3"/>
      <x:c r="K59" s="3"/>
      <x:c r="L59" s="3"/>
    </x:row>
    <x:row r="60" ht="25" customHeight="1">
      <x:c r="A60" s="2" t="str">
        <x:v>PEP</x:v>
      </x:c>
      <x:c r="B60" s="3" t="str">
        <x:v>1405-06</x:v>
      </x:c>
      <x:c r="C60" s="16" t="n">
        <x:v>4.49</x:v>
      </x:c>
      <x:c r="D60" s="16" t="n">
        <x:v>5.3</x:v>
      </x:c>
      <x:c r="E60" s="3" t="str">
        <x:v>SHP-135</x:v>
      </x:c>
      <x:c r="F60" s="3" t="n">
        <x:v>70</x:v>
      </x:c>
      <x:c r="G60" s="3" t="n">
        <x:v>71</x:v>
      </x:c>
      <x:c r="H60" s="3"/>
      <x:c r="I60" s="3"/>
      <x:c r="J60" s="3"/>
      <x:c r="K60" s="3"/>
      <x:c r="L60" s="3"/>
    </x:row>
    <x:row r="61" ht="25" customHeight="1">
      <x:c r="A61" s="2" t="str">
        <x:v>PEP</x:v>
      </x:c>
      <x:c r="B61" s="3" t="str">
        <x:v>1405-07</x:v>
      </x:c>
      <x:c r="C61" s="16" t="n">
        <x:v>4.46</x:v>
      </x:c>
      <x:c r="D61" s="16" t="n">
        <x:v>5.12</x:v>
      </x:c>
      <x:c r="E61" s="3" t="str">
        <x:v>SHP-136</x:v>
      </x:c>
      <x:c r="F61" s="3" t="n">
        <x:v>69</x:v>
      </x:c>
      <x:c r="G61" s="3" t="n">
        <x:v>70</x:v>
      </x:c>
      <x:c r="H61" s="3"/>
      <x:c r="I61" s="3"/>
      <x:c r="J61" s="3"/>
      <x:c r="K61" s="3"/>
      <x:c r="L61" s="3"/>
    </x:row>
    <x:row r="62" ht="25" customHeight="1">
      <x:c r="A62" s="2" t="str">
        <x:v>SPH</x:v>
      </x:c>
      <x:c r="B62" s="3" t="str">
        <x:v>1404-07</x:v>
      </x:c>
      <x:c r="C62" s="16" t="n">
        <x:v>3.46</x:v>
      </x:c>
      <x:c r="D62" s="16" t="n">
        <x:v>5.55</x:v>
      </x:c>
      <x:c r="E62" s="3" t="str">
        <x:v>SHP-124</x:v>
      </x:c>
      <x:c r="F62" s="3" t="n">
        <x:v>71</x:v>
      </x:c>
      <x:c r="G62" s="3" t="n">
        <x:v>72</x:v>
      </x:c>
      <x:c r="H62" s="3"/>
      <x:c r="I62" s="3"/>
      <x:c r="J62" s="3"/>
      <x:c r="K62" s="3"/>
      <x:c r="L62" s="3"/>
    </x:row>
    <x:row r="63" ht="25" customHeight="1">
      <x:c r="A63" s="2" t="str">
        <x:v>SPH</x:v>
      </x:c>
      <x:c r="B63" s="3" t="str">
        <x:v>1405-06</x:v>
      </x:c>
      <x:c r="C63" s="16" t="n">
        <x:v>3.66</x:v>
      </x:c>
      <x:c r="D63" s="16" t="n">
        <x:v>4.56</x:v>
      </x:c>
      <x:c r="E63" s="3" t="str">
        <x:v>SHP-135</x:v>
      </x:c>
      <x:c r="F63" s="3" t="n">
        <x:v>70</x:v>
      </x:c>
      <x:c r="G63" s="3" t="n">
        <x:v>71</x:v>
      </x:c>
      <x:c r="H63" s="3"/>
      <x:c r="I63" s="3"/>
      <x:c r="J63" s="3"/>
      <x:c r="K63" s="3"/>
      <x:c r="L63" s="3"/>
    </x:row>
    <x:row r="64" ht="25" customHeight="1">
      <x:c r="A64" s="2" t="str">
        <x:v>SPH</x:v>
      </x:c>
      <x:c r="B64" s="3" t="str">
        <x:v>1405-07</x:v>
      </x:c>
      <x:c r="C64" s="16" t="n">
        <x:v>3.65</x:v>
      </x:c>
      <x:c r="D64" s="16" t="n">
        <x:v>4.59</x:v>
      </x:c>
      <x:c r="E64" s="3" t="str">
        <x:v>SHP-136</x:v>
      </x:c>
      <x:c r="F64" s="3" t="n">
        <x:v>69</x:v>
      </x:c>
      <x:c r="G64" s="3" t="n">
        <x:v>70</x:v>
      </x:c>
      <x:c r="H64" s="3"/>
      <x:c r="I64" s="3"/>
      <x:c r="J64" s="3"/>
      <x:c r="K64" s="3"/>
      <x:c r="L64" s="3"/>
    </x:row>
    <x:row r="65" ht="25" customHeight="1">
      <x:c r="A65" s="2" t="str">
        <x:v>FAN</x:v>
      </x:c>
      <x:c r="B65" s="3" t="str">
        <x:v>1404-07</x:v>
      </x:c>
      <x:c r="C65" s="16" t="n">
        <x:v>1.8</x:v>
      </x:c>
      <x:c r="D65" s="16" t="n">
        <x:v>1.61</x:v>
      </x:c>
      <x:c r="E65" s="3" t="str">
        <x:v>SHP-124</x:v>
      </x:c>
      <x:c r="F65" s="3" t="n">
        <x:v>71</x:v>
      </x:c>
      <x:c r="G65" s="3" t="n">
        <x:v>72</x:v>
      </x:c>
      <x:c r="H65" s="3"/>
      <x:c r="I65" s="3"/>
      <x:c r="J65" s="3"/>
      <x:c r="K65" s="3"/>
      <x:c r="L65" s="3"/>
    </x:row>
    <x:row r="66" ht="25" customHeight="1">
      <x:c r="A66" s="2" t="str">
        <x:v>FAN</x:v>
      </x:c>
      <x:c r="B66" s="3" t="str">
        <x:v>1405-06</x:v>
      </x:c>
      <x:c r="C66" s="16" t="n">
        <x:v>1.71</x:v>
      </x:c>
      <x:c r="D66" s="16" t="n">
        <x:v>1.73</x:v>
      </x:c>
      <x:c r="E66" s="3" t="str">
        <x:v>SHP-135</x:v>
      </x:c>
      <x:c r="F66" s="3" t="n">
        <x:v>70</x:v>
      </x:c>
      <x:c r="G66" s="3" t="n">
        <x:v>71</x:v>
      </x:c>
      <x:c r="H66" s="3"/>
      <x:c r="I66" s="3"/>
      <x:c r="J66" s="3"/>
      <x:c r="K66" s="3"/>
      <x:c r="L66" s="3"/>
    </x:row>
    <x:row r="67" ht="25" customHeight="1">
      <x:c r="A67" s="2" t="str">
        <x:v>FAN</x:v>
      </x:c>
      <x:c r="B67" s="3" t="str">
        <x:v>1405-07</x:v>
      </x:c>
      <x:c r="C67" s="16" t="n">
        <x:v>1.7</x:v>
      </x:c>
      <x:c r="D67" s="16" t="n">
        <x:v>1.72</x:v>
      </x:c>
      <x:c r="E67" s="3" t="str">
        <x:v>SHP-136</x:v>
      </x:c>
      <x:c r="F67" s="3" t="n">
        <x:v>69</x:v>
      </x:c>
      <x:c r="G67" s="3" t="n">
        <x:v>70</x:v>
      </x:c>
      <x:c r="H67" s="3"/>
      <x:c r="I67" s="3"/>
      <x:c r="J67" s="3"/>
      <x:c r="K67" s="3"/>
      <x:c r="L67" s="3"/>
    </x:row>
    <x:row r="68" ht="25" customHeight="1">
      <x:c r="A68" s="2" t="str">
        <x:v>DAM</x:v>
      </x:c>
      <x:c r="B68" s="3" t="str">
        <x:v>1404-07</x:v>
      </x:c>
      <x:c r="C68" s="16" t="n">
        <x:v>0.14</x:v>
      </x:c>
      <x:c r="D68" s="16" t="n">
        <x:v>0.11</x:v>
      </x:c>
      <x:c r="E68" s="3" t="str">
        <x:v>SHP-124</x:v>
      </x:c>
      <x:c r="F68" s="3" t="n">
        <x:v>71</x:v>
      </x:c>
      <x:c r="G68" s="3" t="n">
        <x:v>72</x:v>
      </x:c>
      <x:c r="H68" s="3"/>
      <x:c r="I68" s="3"/>
      <x:c r="J68" s="3"/>
      <x:c r="K68" s="3"/>
      <x:c r="L68" s="3"/>
    </x:row>
    <x:row r="69" ht="25" customHeight="1">
      <x:c r="A69" s="2" t="str">
        <x:v>DAM</x:v>
      </x:c>
      <x:c r="B69" s="3" t="str">
        <x:v>1405-06</x:v>
      </x:c>
      <x:c r="C69" s="16" t="n">
        <x:v>0.23</x:v>
      </x:c>
      <x:c r="D69" s="16" t="n">
        <x:v>0.17</x:v>
      </x:c>
      <x:c r="E69" s="3" t="str">
        <x:v>SHP-135</x:v>
      </x:c>
      <x:c r="F69" s="3" t="n">
        <x:v>70</x:v>
      </x:c>
      <x:c r="G69" s="3" t="n">
        <x:v>71</x:v>
      </x:c>
      <x:c r="H69" s="3"/>
      <x:c r="I69" s="3"/>
      <x:c r="J69" s="3"/>
      <x:c r="K69" s="3"/>
      <x:c r="L69" s="3"/>
    </x:row>
    <x:row r="70" ht="25" customHeight="1">
      <x:c r="A70" s="2" t="str">
        <x:v>DAM</x:v>
      </x:c>
      <x:c r="B70" s="3" t="str">
        <x:v>1405-07</x:v>
      </x:c>
      <x:c r="C70" s="16" t="n">
        <x:v>0.23</x:v>
      </x:c>
      <x:c r="D70" s="16" t="n">
        <x:v>0.17</x:v>
      </x:c>
      <x:c r="E70" s="3" t="str">
        <x:v>SHP-136</x:v>
      </x:c>
      <x:c r="F70" s="3" t="n">
        <x:v>69</x:v>
      </x:c>
      <x:c r="G70" s="3" t="n">
        <x:v>70</x:v>
      </x:c>
      <x:c r="H70" s="3"/>
      <x:c r="I70" s="3"/>
      <x:c r="J70" s="3"/>
      <x:c r="K70" s="3"/>
      <x:c r="L70" s="3"/>
    </x:row>
    <x:row r="71" ht="25" customHeight="1">
      <x:c r="A71" s="2"/>
      <x:c r="B71" s="3"/>
      <x:c r="C71" s="3"/>
      <x:c r="D71" s="3"/>
      <x:c r="E71" s="3"/>
      <x:c r="F71" s="3"/>
      <x:c r="G71" s="3"/>
      <x:c r="H71" s="3"/>
      <x:c r="I71" s="3"/>
      <x:c r="J71" s="3"/>
      <x:c r="K71" s="3"/>
      <x:c r="L71" s="3"/>
    </x:row>
    <x:row r="72" ht="25" customHeight="1">
      <x:c r="A72" s="2"/>
      <x:c r="B72" s="3"/>
      <x:c r="C72" s="3"/>
      <x:c r="D72" s="3"/>
      <x:c r="E72" s="3"/>
      <x:c r="F72" s="3"/>
      <x:c r="G72" s="3"/>
      <x:c r="H72" s="3"/>
      <x:c r="I72" s="3"/>
      <x:c r="J72" s="3"/>
      <x:c r="K72" s="3"/>
      <x:c r="L72" s="3"/>
    </x:row>
    <x:row r="73" ht="25" customHeight="1">
      <x:c r="A73" s="2"/>
      <x:c r="B73" s="3"/>
      <x:c r="C73" s="3"/>
      <x:c r="D73" s="3"/>
      <x:c r="E73" s="3"/>
      <x:c r="F73" s="3"/>
      <x:c r="G73" s="3"/>
      <x:c r="H73" s="3"/>
      <x:c r="I73" s="3"/>
      <x:c r="J73" s="3"/>
      <x:c r="K73" s="3"/>
      <x:c r="L73" s="3"/>
    </x:row>
    <x:row r="74" ht="34" customHeight="1">
      <x:c r="A74" s="12" t="str">
        <x:v>شناسه</x:v>
      </x:c>
      <x:c r="B74" s="12" t="str">
        <x:v>دوره</x:v>
      </x:c>
      <x:c r="C74" s="12" t="str">
        <x:v>کارمزد شاپرک</x:v>
      </x:c>
      <x:c r="D74" s="12" t="str">
        <x:v>ردیف منبع</x:v>
      </x:c>
      <x:c r="E74" s="12" t="str">
        <x:v>منبع</x:v>
      </x:c>
      <x:c r="F74" s="12" t="str">
        <x:v>صفحه</x:v>
      </x:c>
      <x:c r="G74" s="3"/>
      <x:c r="H74" s="3"/>
      <x:c r="I74" s="3"/>
      <x:c r="J74" s="3"/>
      <x:c r="K74" s="3"/>
      <x:c r="L74" s="3"/>
    </x:row>
    <x:row r="75" ht="48" customHeight="1">
      <x:c r="A75" s="2" t="str">
        <x:v>AP</x:v>
      </x:c>
      <x:c r="B75" s="3" t="str">
        <x:v>1405-07</x:v>
      </x:c>
      <x:c r="C75" s="15" t="n">
        <x:f>IF(ISNUMBER(D85),D85,"n.a.")</x:f>
        <x:v>980987</x:v>
      </x:c>
      <x:c r="D75" s="17" t="str">
        <x:v>درآمد کارمزد تراکنش شاپرکی</x:v>
      </x:c>
      <x:c r="E75" s="3" t="str">
        <x:v>AP-M-1405-07</x:v>
      </x:c>
      <x:c r="F75" s="3" t="n">
        <x:v>1</x:v>
      </x:c>
      <x:c r="G75" s="3"/>
      <x:c r="H75" s="3"/>
      <x:c r="I75" s="3"/>
      <x:c r="J75" s="3"/>
      <x:c r="K75" s="3"/>
      <x:c r="L75" s="3"/>
    </x:row>
    <x:row r="76" ht="48" customHeight="1">
      <x:c r="A76" s="2" t="str">
        <x:v>BEP</x:v>
      </x:c>
      <x:c r="B76" s="3" t="str">
        <x:v>1405-07</x:v>
      </x:c>
      <x:c r="C76" s="15" t="n">
        <x:f>IF(ISNUMBER(D93),D93,"n.a.")</x:f>
        <x:v>4924671</x:v>
      </x:c>
      <x:c r="D76" s="17" t="str">
        <x:v>کارمزد شاپرک</x:v>
      </x:c>
      <x:c r="E76" s="3" t="str">
        <x:v>BEP-M-1405-07</x:v>
      </x:c>
      <x:c r="F76" s="3" t="n">
        <x:v>1</x:v>
      </x:c>
      <x:c r="G76" s="3"/>
      <x:c r="H76" s="3"/>
      <x:c r="I76" s="3"/>
      <x:c r="J76" s="3"/>
      <x:c r="K76" s="3"/>
      <x:c r="L76" s="3"/>
    </x:row>
    <x:row r="77" ht="48" customHeight="1">
      <x:c r="A77" s="2" t="str">
        <x:v>PEP</x:v>
      </x:c>
      <x:c r="B77" s="3" t="str">
        <x:v>1405-07</x:v>
      </x:c>
      <x:c r="C77" s="15" t="n">
        <x:f>IF(ISNUMBER(D100),D100,"n.a.")</x:f>
        <x:v>1125948</x:v>
      </x:c>
      <x:c r="D77" s="17" t="str">
        <x:v>درآمد حاصل از کارمزد شاپرک</x:v>
      </x:c>
      <x:c r="E77" s="3" t="str">
        <x:v>PEP-M-1405-07-variant-B</x:v>
      </x:c>
      <x:c r="F77" s="3" t="n">
        <x:v>1</x:v>
      </x:c>
      <x:c r="G77" s="3"/>
      <x:c r="H77" s="3"/>
      <x:c r="I77" s="3"/>
      <x:c r="J77" s="3"/>
      <x:c r="K77" s="3"/>
      <x:c r="L77" s="3"/>
    </x:row>
    <x:row r="78" ht="25" customHeight="1">
      <x:c r="A78" s="2"/>
      <x:c r="B78" s="3"/>
      <x:c r="C78" s="3"/>
      <x:c r="D78" s="3"/>
      <x:c r="E78" s="3"/>
      <x:c r="F78" s="3"/>
      <x:c r="G78" s="3"/>
      <x:c r="H78" s="3"/>
      <x:c r="I78" s="3"/>
      <x:c r="J78" s="3"/>
      <x:c r="K78" s="3"/>
      <x:c r="L78" s="3"/>
    </x:row>
    <x:row r="79" ht="25" customHeight="1">
      <x:c r="A79" s="2"/>
      <x:c r="B79" s="3"/>
      <x:c r="C79" s="3"/>
      <x:c r="D79" s="3"/>
      <x:c r="E79" s="3"/>
      <x:c r="F79" s="3"/>
      <x:c r="G79" s="3"/>
      <x:c r="H79" s="3"/>
      <x:c r="I79" s="3"/>
      <x:c r="J79" s="3"/>
      <x:c r="K79" s="3"/>
      <x:c r="L79" s="3"/>
    </x:row>
    <x:row r="80" ht="25" customHeight="1">
      <x:c r="A80" s="2"/>
      <x:c r="B80" s="3"/>
      <x:c r="C80" s="3"/>
      <x:c r="D80" s="3"/>
      <x:c r="E80" s="3"/>
      <x:c r="F80" s="3"/>
      <x:c r="G80" s="3"/>
      <x:c r="H80" s="3"/>
      <x:c r="I80" s="3"/>
      <x:c r="J80" s="3"/>
      <x:c r="K80" s="3"/>
      <x:c r="L80" s="3"/>
    </x:row>
    <x:row r="81" ht="34" customHeight="1">
      <x:c r="A81" s="12" t="str">
        <x:v>شناسه</x:v>
      </x:c>
      <x:c r="B81" s="12" t="str">
        <x:v>دوره</x:v>
      </x:c>
      <x:c r="C81" s="12" t="str">
        <x:v>ردیف اصلی کدال</x:v>
      </x:c>
      <x:c r="D81" s="12" t="str">
        <x:v>درآمد ماه؛ م.ریال</x:v>
      </x:c>
      <x:c r="E81" s="12" t="str">
        <x:v>گروه ماهانه</x:v>
      </x:c>
      <x:c r="F81" s="12" t="str">
        <x:v>گروه سالانه</x:v>
      </x:c>
      <x:c r="G81" s="12" t="str">
        <x:v>منبع</x:v>
      </x:c>
      <x:c r="H81" s="12" t="str">
        <x:v>صفحه</x:v>
      </x:c>
      <x:c r="I81" s="3"/>
      <x:c r="J81" s="3"/>
      <x:c r="K81" s="3"/>
      <x:c r="L81" s="3"/>
    </x:row>
    <x:row r="82" ht="42" customHeight="1">
      <x:c r="A82" s="2" t="str">
        <x:v>AP</x:v>
      </x:c>
      <x:c r="B82" s="3" t="str">
        <x:v>1405-07</x:v>
      </x:c>
      <x:c r="C82" s="17" t="str">
        <x:v>سایر درآمدهای عملیاتی</x:v>
      </x:c>
      <x:c r="D82" s="14" t="n">
        <x:v>177529</x:v>
      </x:c>
      <x:c r="E82" s="3" t="str">
        <x:v>سایر درآمدها</x:v>
      </x:c>
      <x:c r="F82" s="3" t="str">
        <x:v>سایر درآمدها</x:v>
      </x:c>
      <x:c r="G82" s="3" t="str">
        <x:v>AP-M-1405-07</x:v>
      </x:c>
      <x:c r="H82" s="3" t="n">
        <x:v>1</x:v>
      </x:c>
      <x:c r="I82" s="3"/>
      <x:c r="J82" s="3"/>
      <x:c r="K82" s="3"/>
      <x:c r="L82" s="3"/>
    </x:row>
    <x:row r="83" ht="42" customHeight="1">
      <x:c r="A83" s="2" t="str">
        <x:v>AP</x:v>
      </x:c>
      <x:c r="B83" s="3" t="str">
        <x:v>1405-07</x:v>
      </x:c>
      <x:c r="C83" s="17" t="str">
        <x:v>فروش پین و اعتبار</x:v>
      </x:c>
      <x:c r="D83" s="14" t="n">
        <x:v>18252420</x:v>
      </x:c>
      <x:c r="E83" s="3" t="str">
        <x:v>فروش شارژ، پین و اعتبار</x:v>
      </x:c>
      <x:c r="F83" s="3" t="str">
        <x:v>فروش شارژ، پین و اعتبار</x:v>
      </x:c>
      <x:c r="G83" s="3" t="str">
        <x:v>AP-M-1405-07</x:v>
      </x:c>
      <x:c r="H83" s="3" t="n">
        <x:v>1</x:v>
      </x:c>
      <x:c r="I83" s="3"/>
      <x:c r="J83" s="3"/>
      <x:c r="K83" s="3"/>
      <x:c r="L83" s="3"/>
    </x:row>
    <x:row r="84" ht="42" customHeight="1">
      <x:c r="A84" s="2" t="str">
        <x:v>AP</x:v>
      </x:c>
      <x:c r="B84" s="3" t="str">
        <x:v>1405-07</x:v>
      </x:c>
      <x:c r="C84" s="17" t="str">
        <x:v>پشتیبانی دستگاه‌های پوز بانکی</x:v>
      </x:c>
      <x:c r="D84" s="14" t="n">
        <x:v>100000</x:v>
      </x:c>
      <x:c r="E84" s="3" t="str">
        <x:v>خدمات و پشتیبانی پایانه فروش</x:v>
      </x:c>
      <x:c r="F84" s="3" t="str">
        <x:v>خدمات و پشتیبانی پایانه فروش</x:v>
      </x:c>
      <x:c r="G84" s="3" t="str">
        <x:v>AP-M-1405-07</x:v>
      </x:c>
      <x:c r="H84" s="3" t="n">
        <x:v>1</x:v>
      </x:c>
      <x:c r="I84" s="3"/>
      <x:c r="J84" s="3"/>
      <x:c r="K84" s="3"/>
      <x:c r="L84" s="3"/>
    </x:row>
    <x:row r="85" ht="42" customHeight="1">
      <x:c r="A85" s="2" t="str">
        <x:v>AP</x:v>
      </x:c>
      <x:c r="B85" s="3" t="str">
        <x:v>1405-07</x:v>
      </x:c>
      <x:c r="C85" s="17" t="str">
        <x:v>درآمد کارمزد تراکنش شاپرکی</x:v>
      </x:c>
      <x:c r="D85" s="14" t="n">
        <x:v>980987</x:v>
      </x:c>
      <x:c r="E85" s="3" t="str">
        <x:v>کارمزد مستقل شاپرک</x:v>
      </x:c>
      <x:c r="F85" s="3" t="str">
        <x:v>کارمزد مستقل شاپرک</x:v>
      </x:c>
      <x:c r="G85" s="3" t="str">
        <x:v>AP-M-1405-07</x:v>
      </x:c>
      <x:c r="H85" s="3" t="n">
        <x:v>1</x:v>
      </x:c>
      <x:c r="I85" s="3"/>
      <x:c r="J85" s="3"/>
      <x:c r="K85" s="3"/>
      <x:c r="L85" s="3"/>
    </x:row>
    <x:row r="86" ht="42" customHeight="1">
      <x:c r="A86" s="2" t="str">
        <x:v>AP</x:v>
      </x:c>
      <x:c r="B86" s="3" t="str">
        <x:v>1404-07</x:v>
      </x:c>
      <x:c r="C86" s="17" t="str">
        <x:v>پشتیبانی دستگاه‌های پوز بانکی</x:v>
      </x:c>
      <x:c r="D86" s="14" t="n">
        <x:v>101095</x:v>
      </x:c>
      <x:c r="E86" s="3" t="str"/>
      <x:c r="F86" s="3" t="str">
        <x:v>خدمات و پشتیبانی پایانه فروش</x:v>
      </x:c>
      <x:c r="G86" s="3" t="str">
        <x:v>AP-M-1404-07</x:v>
      </x:c>
      <x:c r="H86" s="3" t="n">
        <x:v>1</x:v>
      </x:c>
      <x:c r="I86" s="3"/>
      <x:c r="J86" s="3"/>
      <x:c r="K86" s="3"/>
      <x:c r="L86" s="3"/>
    </x:row>
    <x:row r="87" ht="42" customHeight="1">
      <x:c r="A87" s="2" t="str">
        <x:v>AP</x:v>
      </x:c>
      <x:c r="B87" s="3" t="str">
        <x:v>1404-07</x:v>
      </x:c>
      <x:c r="C87" s="17" t="str">
        <x:v>درآمد کارمزد تراکنش شاپرکی</x:v>
      </x:c>
      <x:c r="D87" s="14" t="n">
        <x:v>571279</x:v>
      </x:c>
      <x:c r="E87" s="3" t="str"/>
      <x:c r="F87" s="3" t="str">
        <x:v>کارمزد مستقل شاپرک</x:v>
      </x:c>
      <x:c r="G87" s="3" t="str">
        <x:v>AP-M-1404-07</x:v>
      </x:c>
      <x:c r="H87" s="3" t="n">
        <x:v>1</x:v>
      </x:c>
      <x:c r="I87" s="3"/>
      <x:c r="J87" s="3"/>
      <x:c r="K87" s="3"/>
      <x:c r="L87" s="3"/>
    </x:row>
    <x:row r="88" ht="42" customHeight="1">
      <x:c r="A88" s="2" t="str">
        <x:v>AP</x:v>
      </x:c>
      <x:c r="B88" s="3" t="str">
        <x:v>1404-07</x:v>
      </x:c>
      <x:c r="C88" s="17" t="str">
        <x:v>سایر درآمدهای عملیاتی</x:v>
      </x:c>
      <x:c r="D88" s="14" t="n">
        <x:v>44100</x:v>
      </x:c>
      <x:c r="E88" s="3" t="str"/>
      <x:c r="F88" s="3" t="str">
        <x:v>سایر درآمدها</x:v>
      </x:c>
      <x:c r="G88" s="3" t="str">
        <x:v>AP-M-1404-07</x:v>
      </x:c>
      <x:c r="H88" s="3" t="n">
        <x:v>1</x:v>
      </x:c>
      <x:c r="I88" s="3"/>
      <x:c r="J88" s="3"/>
      <x:c r="K88" s="3"/>
      <x:c r="L88" s="3"/>
    </x:row>
    <x:row r="89" ht="42" customHeight="1">
      <x:c r="A89" s="2" t="str">
        <x:v>AP</x:v>
      </x:c>
      <x:c r="B89" s="3" t="str">
        <x:v>1404-07</x:v>
      </x:c>
      <x:c r="C89" s="17" t="str">
        <x:v>فروش پین و اعتبار</x:v>
      </x:c>
      <x:c r="D89" s="14" t="n">
        <x:v>11307740</x:v>
      </x:c>
      <x:c r="E89" s="3" t="str"/>
      <x:c r="F89" s="3" t="str">
        <x:v>فروش شارژ، پین و اعتبار</x:v>
      </x:c>
      <x:c r="G89" s="3" t="str">
        <x:v>AP-M-1404-07</x:v>
      </x:c>
      <x:c r="H89" s="3" t="n">
        <x:v>1</x:v>
      </x:c>
      <x:c r="I89" s="3"/>
      <x:c r="J89" s="3"/>
      <x:c r="K89" s="3"/>
      <x:c r="L89" s="3"/>
    </x:row>
    <x:row r="90" ht="42" customHeight="1">
      <x:c r="A90" s="2" t="str">
        <x:v>BEP</x:v>
      </x:c>
      <x:c r="B90" s="3" t="str">
        <x:v>1405-07</x:v>
      </x:c>
      <x:c r="C90" s="17" t="str">
        <x:v>فروش شارژ</x:v>
      </x:c>
      <x:c r="D90" s="14" t="n">
        <x:v>4636190</x:v>
      </x:c>
      <x:c r="E90" s="3" t="str">
        <x:v>فروش شارژ، پین و اعتبار</x:v>
      </x:c>
      <x:c r="F90" s="3" t="str">
        <x:v>فروش شارژ، پین و اعتبار</x:v>
      </x:c>
      <x:c r="G90" s="3" t="str">
        <x:v>BEP-M-1405-07</x:v>
      </x:c>
      <x:c r="H90" s="3" t="n">
        <x:v>1</x:v>
      </x:c>
      <x:c r="I90" s="3"/>
      <x:c r="J90" s="3"/>
      <x:c r="K90" s="3"/>
      <x:c r="L90" s="3"/>
    </x:row>
    <x:row r="91" ht="42" customHeight="1">
      <x:c r="A91" s="2" t="str">
        <x:v>BEP</x:v>
      </x:c>
      <x:c r="B91" s="3" t="str">
        <x:v>1405-07</x:v>
      </x:c>
      <x:c r="C91" s="17" t="str">
        <x:v>سایر</x:v>
      </x:c>
      <x:c r="D91" s="14" t="n">
        <x:v>376865</x:v>
      </x:c>
      <x:c r="E91" s="3" t="str">
        <x:v>سایر درآمدها</x:v>
      </x:c>
      <x:c r="F91" s="3" t="str">
        <x:v>سایر درآمدها</x:v>
      </x:c>
      <x:c r="G91" s="3" t="str">
        <x:v>BEP-M-1405-07</x:v>
      </x:c>
      <x:c r="H91" s="3" t="n">
        <x:v>1</x:v>
      </x:c>
      <x:c r="I91" s="3"/>
      <x:c r="J91" s="3"/>
      <x:c r="K91" s="3"/>
      <x:c r="L91" s="3"/>
    </x:row>
    <x:row r="92" ht="42" customHeight="1">
      <x:c r="A92" s="2" t="str">
        <x:v>BEP</x:v>
      </x:c>
      <x:c r="B92" s="3" t="str">
        <x:v>1405-07</x:v>
      </x:c>
      <x:c r="C92" s="17" t="str">
        <x:v>قراردادهای بانک ملت</x:v>
      </x:c>
      <x:c r="D92" s="14" t="n">
        <x:v>3294166</x:v>
      </x:c>
      <x:c r="E92" s="3" t="str">
        <x:v>قراردادهای بانکی</x:v>
      </x:c>
      <x:c r="F92" s="3" t="str">
        <x:v>قراردادهای بانکی</x:v>
      </x:c>
      <x:c r="G92" s="3" t="str">
        <x:v>BEP-M-1405-07</x:v>
      </x:c>
      <x:c r="H92" s="3" t="n">
        <x:v>1</x:v>
      </x:c>
      <x:c r="I92" s="3"/>
      <x:c r="J92" s="3"/>
      <x:c r="K92" s="3"/>
      <x:c r="L92" s="3"/>
    </x:row>
    <x:row r="93" ht="42" customHeight="1">
      <x:c r="A93" s="2" t="str">
        <x:v>BEP</x:v>
      </x:c>
      <x:c r="B93" s="3" t="str">
        <x:v>1405-07</x:v>
      </x:c>
      <x:c r="C93" s="17" t="str">
        <x:v>کارمزد شاپرک</x:v>
      </x:c>
      <x:c r="D93" s="14" t="n">
        <x:v>4924671</x:v>
      </x:c>
      <x:c r="E93" s="3" t="str">
        <x:v>کارمزد مستقل شاپرک</x:v>
      </x:c>
      <x:c r="F93" s="3" t="str">
        <x:v>کارمزد مستقل شاپرک</x:v>
      </x:c>
      <x:c r="G93" s="3" t="str">
        <x:v>BEP-M-1405-07</x:v>
      </x:c>
      <x:c r="H93" s="3" t="n">
        <x:v>1</x:v>
      </x:c>
      <x:c r="I93" s="3"/>
      <x:c r="J93" s="3"/>
      <x:c r="K93" s="3"/>
      <x:c r="L93" s="3"/>
    </x:row>
    <x:row r="94" ht="42" customHeight="1">
      <x:c r="A94" s="2" t="str">
        <x:v>BEP</x:v>
      </x:c>
      <x:c r="B94" s="3" t="str">
        <x:v>1404-07</x:v>
      </x:c>
      <x:c r="C94" s="17" t="str">
        <x:v>کارمزد شاپرکی</x:v>
      </x:c>
      <x:c r="D94" s="14" t="n">
        <x:v>2495787</x:v>
      </x:c>
      <x:c r="E94" s="3" t="str"/>
      <x:c r="F94" s="3" t="str">
        <x:v>کارمزد مستقل شاپرک</x:v>
      </x:c>
      <x:c r="G94" s="3" t="str">
        <x:v>BEP-M-1404-07</x:v>
      </x:c>
      <x:c r="H94" s="3" t="n">
        <x:v>1</x:v>
      </x:c>
      <x:c r="I94" s="3"/>
      <x:c r="J94" s="3"/>
      <x:c r="K94" s="3"/>
      <x:c r="L94" s="3"/>
    </x:row>
    <x:row r="95" ht="42" customHeight="1">
      <x:c r="A95" s="2" t="str">
        <x:v>BEP</x:v>
      </x:c>
      <x:c r="B95" s="3" t="str">
        <x:v>1404-07</x:v>
      </x:c>
      <x:c r="C95" s="17" t="str">
        <x:v>قراردادهای بانک ملت</x:v>
      </x:c>
      <x:c r="D95" s="14" t="n">
        <x:v>2268287</x:v>
      </x:c>
      <x:c r="E95" s="3" t="str"/>
      <x:c r="F95" s="3" t="str">
        <x:v>قراردادهای بانکی</x:v>
      </x:c>
      <x:c r="G95" s="3" t="str">
        <x:v>BEP-M-1404-07</x:v>
      </x:c>
      <x:c r="H95" s="3" t="n">
        <x:v>1</x:v>
      </x:c>
      <x:c r="I95" s="3"/>
      <x:c r="J95" s="3"/>
      <x:c r="K95" s="3"/>
      <x:c r="L95" s="3"/>
    </x:row>
    <x:row r="96" ht="42" customHeight="1">
      <x:c r="A96" s="2" t="str">
        <x:v>BEP</x:v>
      </x:c>
      <x:c r="B96" s="3" t="str">
        <x:v>1404-07</x:v>
      </x:c>
      <x:c r="C96" s="17" t="str">
        <x:v>سایر</x:v>
      </x:c>
      <x:c r="D96" s="14" t="n">
        <x:v>119470</x:v>
      </x:c>
      <x:c r="E96" s="3" t="str"/>
      <x:c r="F96" s="3" t="str">
        <x:v>سایر درآمدها</x:v>
      </x:c>
      <x:c r="G96" s="3" t="str">
        <x:v>BEP-M-1404-07</x:v>
      </x:c>
      <x:c r="H96" s="3" t="n">
        <x:v>1</x:v>
      </x:c>
      <x:c r="I96" s="3"/>
      <x:c r="J96" s="3"/>
      <x:c r="K96" s="3"/>
      <x:c r="L96" s="3"/>
    </x:row>
    <x:row r="97" ht="42" customHeight="1">
      <x:c r="A97" s="2" t="str">
        <x:v>BEP</x:v>
      </x:c>
      <x:c r="B97" s="3" t="str">
        <x:v>1404-07</x:v>
      </x:c>
      <x:c r="C97" s="17" t="str">
        <x:v>فروش شارژ</x:v>
      </x:c>
      <x:c r="D97" s="14" t="n">
        <x:v>2688853</x:v>
      </x:c>
      <x:c r="E97" s="3" t="str"/>
      <x:c r="F97" s="3" t="str">
        <x:v>فروش شارژ، پین و اعتبار</x:v>
      </x:c>
      <x:c r="G97" s="3" t="str">
        <x:v>BEP-M-1404-07</x:v>
      </x:c>
      <x:c r="H97" s="3" t="n">
        <x:v>1</x:v>
      </x:c>
      <x:c r="I97" s="3"/>
      <x:c r="J97" s="3"/>
      <x:c r="K97" s="3"/>
      <x:c r="L97" s="3"/>
    </x:row>
    <x:row r="98" ht="42" customHeight="1">
      <x:c r="A98" s="2" t="str">
        <x:v>PEP</x:v>
      </x:c>
      <x:c r="B98" s="3" t="str">
        <x:v>1405-07</x:v>
      </x:c>
      <x:c r="C98" s="17" t="str">
        <x:v>درآمد فروش پین و اعتبار شارژ تلفن همراه</x:v>
      </x:c>
      <x:c r="D98" s="14" t="n">
        <x:v>5353740</x:v>
      </x:c>
      <x:c r="E98" s="3" t="str">
        <x:v>فروش شارژ، پین و اعتبار</x:v>
      </x:c>
      <x:c r="F98" s="3" t="str">
        <x:v>فروش شارژ، پین و اعتبار</x:v>
      </x:c>
      <x:c r="G98" s="3" t="str">
        <x:v>PEP-M-1405-07-variant-B</x:v>
      </x:c>
      <x:c r="H98" s="3" t="n">
        <x:v>1</x:v>
      </x:c>
      <x:c r="I98" s="3"/>
      <x:c r="J98" s="3"/>
      <x:c r="K98" s="3"/>
      <x:c r="L98" s="3"/>
    </x:row>
    <x:row r="99" ht="42" customHeight="1">
      <x:c r="A99" s="2" t="str">
        <x:v>PEP</x:v>
      </x:c>
      <x:c r="B99" s="3" t="str">
        <x:v>1405-07</x:v>
      </x:c>
      <x:c r="C99" s="17" t="str">
        <x:v>درآمد حاصل از ارائه خدمات پایانه‌های فروشگاهی</x:v>
      </x:c>
      <x:c r="D99" s="14" t="n">
        <x:v>19000</x:v>
      </x:c>
      <x:c r="E99" s="3" t="str">
        <x:v>خدمات و پشتیبانی پایانه فروش</x:v>
      </x:c>
      <x:c r="F99" s="3" t="str">
        <x:v>باقی درآمدهای غیرشارژی با طبقه‌بندی متفاوت؛ صرفاً پل حسابی</x:v>
      </x:c>
      <x:c r="G99" s="3" t="str">
        <x:v>PEP-M-1405-07-variant-B</x:v>
      </x:c>
      <x:c r="H99" s="3" t="n">
        <x:v>1</x:v>
      </x:c>
      <x:c r="I99" s="3"/>
      <x:c r="J99" s="3"/>
      <x:c r="K99" s="3"/>
      <x:c r="L99" s="3"/>
    </x:row>
    <x:row r="100" ht="42" customHeight="1">
      <x:c r="A100" s="2" t="str">
        <x:v>PEP</x:v>
      </x:c>
      <x:c r="B100" s="3" t="str">
        <x:v>1405-07</x:v>
      </x:c>
      <x:c r="C100" s="17" t="str">
        <x:v>درآمد حاصل از کارمزد شاپرک</x:v>
      </x:c>
      <x:c r="D100" s="14" t="n">
        <x:v>1125948</x:v>
      </x:c>
      <x:c r="E100" s="3" t="str">
        <x:v>کارمزد مستقل شاپرک</x:v>
      </x:c>
      <x:c r="F100" s="3" t="str">
        <x:v>باقی درآمدهای غیرشارژی با طبقه‌بندی متفاوت؛ صرفاً پل حسابی</x:v>
      </x:c>
      <x:c r="G100" s="3" t="str">
        <x:v>PEP-M-1405-07-variant-B</x:v>
      </x:c>
      <x:c r="H100" s="3" t="n">
        <x:v>1</x:v>
      </x:c>
      <x:c r="I100" s="3"/>
      <x:c r="J100" s="3"/>
      <x:c r="K100" s="3"/>
      <x:c r="L100" s="3"/>
    </x:row>
    <x:row r="101" ht="42" customHeight="1">
      <x:c r="A101" s="2" t="str">
        <x:v>PEP</x:v>
      </x:c>
      <x:c r="B101" s="3" t="str">
        <x:v>1405-07</x:v>
      </x:c>
      <x:c r="C101" s="17" t="str">
        <x:v>درآمد حاصل از قراردادهای بانک پاسارگاد</x:v>
      </x:c>
      <x:c r="D101" s="14" t="n">
        <x:v>4031511</x:v>
      </x:c>
      <x:c r="E101" s="3" t="str">
        <x:v>قراردادهای بانکی</x:v>
      </x:c>
      <x:c r="F101" s="3" t="str">
        <x:v>باقی درآمدهای غیرشارژی با طبقه‌بندی متفاوت؛ صرفاً پل حسابی</x:v>
      </x:c>
      <x:c r="G101" s="3" t="str">
        <x:v>PEP-M-1405-07-variant-B</x:v>
      </x:c>
      <x:c r="H101" s="3" t="n">
        <x:v>1</x:v>
      </x:c>
      <x:c r="I101" s="3"/>
      <x:c r="J101" s="3"/>
      <x:c r="K101" s="3"/>
      <x:c r="L101" s="3"/>
    </x:row>
    <x:row r="102" ht="42" customHeight="1">
      <x:c r="A102" s="2" t="str">
        <x:v>PEP</x:v>
      </x:c>
      <x:c r="B102" s="3" t="str">
        <x:v>1405-07</x:v>
      </x:c>
      <x:c r="C102" s="17" t="str">
        <x:v>درآمد حاصل از فروش کارت و خدمات آن</x:v>
      </x:c>
      <x:c r="D102" s="14" t="n">
        <x:v>66534</x:v>
      </x:c>
      <x:c r="E102" s="3" t="str">
        <x:v>فروش کارت و خدمات آن</x:v>
      </x:c>
      <x:c r="F102" s="3" t="str">
        <x:v>باقی درآمدهای غیرشارژی با طبقه‌بندی متفاوت؛ صرفاً پل حسابی</x:v>
      </x:c>
      <x:c r="G102" s="3" t="str">
        <x:v>PEP-M-1405-07-variant-B</x:v>
      </x:c>
      <x:c r="H102" s="3" t="n">
        <x:v>2</x:v>
      </x:c>
      <x:c r="I102" s="3"/>
      <x:c r="J102" s="3"/>
      <x:c r="K102" s="3"/>
      <x:c r="L102" s="3"/>
    </x:row>
    <x:row r="103" ht="42" customHeight="1">
      <x:c r="A103" s="2" t="str">
        <x:v>PEP</x:v>
      </x:c>
      <x:c r="B103" s="3" t="str">
        <x:v>1405-07</x:v>
      </x:c>
      <x:c r="C103" s="17" t="str">
        <x:v>سایر درآمدهای عملیاتی</x:v>
      </x:c>
      <x:c r="D103" s="14" t="n">
        <x:v>5991</x:v>
      </x:c>
      <x:c r="E103" s="3" t="str">
        <x:v>سایر درآمدها</x:v>
      </x:c>
      <x:c r="F103" s="3" t="str">
        <x:v>باقی درآمدهای غیرشارژی با طبقه‌بندی متفاوت؛ صرفاً پل حسابی</x:v>
      </x:c>
      <x:c r="G103" s="3" t="str">
        <x:v>PEP-M-1405-07-variant-B</x:v>
      </x:c>
      <x:c r="H103" s="3" t="n">
        <x:v>2</x:v>
      </x:c>
      <x:c r="I103" s="3"/>
      <x:c r="J103" s="3"/>
      <x:c r="K103" s="3"/>
      <x:c r="L103" s="3"/>
    </x:row>
    <x:row r="104" ht="42" customHeight="1">
      <x:c r="A104" s="2" t="str">
        <x:v>PEP</x:v>
      </x:c>
      <x:c r="B104" s="3" t="str">
        <x:v>1404-07</x:v>
      </x:c>
      <x:c r="C104" s="17" t="str">
        <x:v>پشتیبانی نرم‌افزار</x:v>
      </x:c>
      <x:c r="D104" s="14" t="n">
        <x:v>6483</x:v>
      </x:c>
      <x:c r="E104" s="3" t="str"/>
      <x:c r="F104" s="3" t="str">
        <x:v>باقی درآمدهای غیرشارژی با طبقه‌بندی متفاوت؛ صرفاً پل حسابی</x:v>
      </x:c>
      <x:c r="G104" s="3" t="str">
        <x:v>PEP-M-1404-07</x:v>
      </x:c>
      <x:c r="H104" s="3" t="n">
        <x:v>1</x:v>
      </x:c>
      <x:c r="I104" s="3"/>
      <x:c r="J104" s="3"/>
      <x:c r="K104" s="3"/>
      <x:c r="L104" s="3"/>
    </x:row>
    <x:row r="105" ht="42" customHeight="1">
      <x:c r="A105" s="2" t="str">
        <x:v>PEP</x:v>
      </x:c>
      <x:c r="B105" s="3" t="str">
        <x:v>1404-07</x:v>
      </x:c>
      <x:c r="C105" s="17" t="str">
        <x:v>خدمات xrm</x:v>
      </x:c>
      <x:c r="D105" s="14" t="n">
        <x:v>679</x:v>
      </x:c>
      <x:c r="E105" s="3" t="str"/>
      <x:c r="F105" s="3" t="str">
        <x:v>باقی درآمدهای غیرشارژی با طبقه‌بندی متفاوت؛ صرفاً پل حسابی</x:v>
      </x:c>
      <x:c r="G105" s="3" t="str">
        <x:v>PEP-M-1404-07</x:v>
      </x:c>
      <x:c r="H105" s="3" t="n">
        <x:v>1</x:v>
      </x:c>
      <x:c r="I105" s="3"/>
      <x:c r="J105" s="3"/>
      <x:c r="K105" s="3"/>
      <x:c r="L105" s="3"/>
    </x:row>
    <x:row r="106" ht="42" customHeight="1">
      <x:c r="A106" s="2" t="str">
        <x:v>PEP</x:v>
      </x:c>
      <x:c r="B106" s="3" t="str">
        <x:v>1404-07</x:v>
      </x:c>
      <x:c r="C106" s="17" t="str">
        <x:v>بازاریابی پرداخت قبوض</x:v>
      </x:c>
      <x:c r="D106" s="14" t="n">
        <x:v>332</x:v>
      </x:c>
      <x:c r="E106" s="3" t="str"/>
      <x:c r="F106" s="3" t="str">
        <x:v>باقی درآمدهای غیرشارژی با طبقه‌بندی متفاوت؛ صرفاً پل حسابی</x:v>
      </x:c>
      <x:c r="G106" s="3" t="str">
        <x:v>PEP-M-1404-07</x:v>
      </x:c>
      <x:c r="H106" s="3" t="n">
        <x:v>1</x:v>
      </x:c>
      <x:c r="I106" s="3"/>
      <x:c r="J106" s="3"/>
      <x:c r="K106" s="3"/>
      <x:c r="L106" s="3"/>
    </x:row>
    <x:row r="107" ht="42" customHeight="1">
      <x:c r="A107" s="2" t="str">
        <x:v>PEP</x:v>
      </x:c>
      <x:c r="B107" s="3" t="str">
        <x:v>1404-07</x:v>
      </x:c>
      <x:c r="C107" s="17" t="str">
        <x:v>درآمد پشتیبانی پایانه‌های فروش</x:v>
      </x:c>
      <x:c r="D107" s="14" t="n">
        <x:v>0</x:v>
      </x:c>
      <x:c r="E107" s="3" t="str"/>
      <x:c r="F107" s="3" t="str">
        <x:v>باقی درآمدهای غیرشارژی با طبقه‌بندی متفاوت؛ صرفاً پل حسابی</x:v>
      </x:c>
      <x:c r="G107" s="3" t="str">
        <x:v>PEP-M-1404-07</x:v>
      </x:c>
      <x:c r="H107" s="3" t="n">
        <x:v>1</x:v>
      </x:c>
      <x:c r="I107" s="3"/>
      <x:c r="J107" s="3"/>
      <x:c r="K107" s="3"/>
      <x:c r="L107" s="3"/>
    </x:row>
    <x:row r="108" ht="42" customHeight="1">
      <x:c r="A108" s="2" t="str">
        <x:v>PEP</x:v>
      </x:c>
      <x:c r="B108" s="3" t="str">
        <x:v>1404-07</x:v>
      </x:c>
      <x:c r="C108" s="17" t="str">
        <x:v>سایر درآمدهای عملیاتی</x:v>
      </x:c>
      <x:c r="D108" s="14" t="n">
        <x:v>98</x:v>
      </x:c>
      <x:c r="E108" s="3" t="str"/>
      <x:c r="F108" s="3" t="str">
        <x:v>باقی درآمدهای غیرشارژی با طبقه‌بندی متفاوت؛ صرفاً پل حسابی</x:v>
      </x:c>
      <x:c r="G108" s="3" t="str">
        <x:v>PEP-M-1404-07</x:v>
      </x:c>
      <x:c r="H108" s="3" t="n">
        <x:v>1</x:v>
      </x:c>
      <x:c r="I108" s="3"/>
      <x:c r="J108" s="3"/>
      <x:c r="K108" s="3"/>
      <x:c r="L108" s="3"/>
    </x:row>
    <x:row r="109" ht="42" customHeight="1">
      <x:c r="A109" s="2" t="str">
        <x:v>PEP</x:v>
      </x:c>
      <x:c r="B109" s="3" t="str">
        <x:v>1404-07</x:v>
      </x:c>
      <x:c r="C109" s="17" t="str">
        <x:v>درآمد اجاره پایانه‌های فروش</x:v>
      </x:c>
      <x:c r="D109" s="14" t="n">
        <x:v>3300</x:v>
      </x:c>
      <x:c r="E109" s="3" t="str"/>
      <x:c r="F109" s="3" t="str">
        <x:v>باقی درآمدهای غیرشارژی با طبقه‌بندی متفاوت؛ صرفاً پل حسابی</x:v>
      </x:c>
      <x:c r="G109" s="3" t="str">
        <x:v>PEP-M-1404-07</x:v>
      </x:c>
      <x:c r="H109" s="3" t="n">
        <x:v>2</x:v>
      </x:c>
      <x:c r="I109" s="3"/>
      <x:c r="J109" s="3"/>
      <x:c r="K109" s="3"/>
      <x:c r="L109" s="3"/>
    </x:row>
    <x:row r="110" ht="42" customHeight="1">
      <x:c r="A110" s="2" t="str">
        <x:v>PEP</x:v>
      </x:c>
      <x:c r="B110" s="3" t="str">
        <x:v>1404-07</x:v>
      </x:c>
      <x:c r="C110" s="17" t="str">
        <x:v>درآمد فروش پین و اعتبار</x:v>
      </x:c>
      <x:c r="D110" s="14" t="n">
        <x:v>3593990</x:v>
      </x:c>
      <x:c r="E110" s="3" t="str"/>
      <x:c r="F110" s="3" t="str">
        <x:v>فروش شارژ، پین و اعتبار</x:v>
      </x:c>
      <x:c r="G110" s="3" t="str">
        <x:v>PEP-M-1404-07</x:v>
      </x:c>
      <x:c r="H110" s="3" t="n">
        <x:v>2</x:v>
      </x:c>
      <x:c r="I110" s="3"/>
      <x:c r="J110" s="3"/>
      <x:c r="K110" s="3"/>
      <x:c r="L110" s="3"/>
    </x:row>
    <x:row r="111" ht="42" customHeight="1">
      <x:c r="A111" s="2" t="str">
        <x:v>PEP</x:v>
      </x:c>
      <x:c r="B111" s="3" t="str">
        <x:v>1404-07</x:v>
      </x:c>
      <x:c r="C111" s="17" t="str">
        <x:v>درآمد کارمزد تراکنش</x:v>
      </x:c>
      <x:c r="D111" s="14" t="n">
        <x:v>750000</x:v>
      </x:c>
      <x:c r="E111" s="3" t="str"/>
      <x:c r="F111" s="3" t="str">
        <x:v>باقی درآمدهای غیرشارژی با طبقه‌بندی متفاوت؛ صرفاً پل حسابی</x:v>
      </x:c>
      <x:c r="G111" s="3" t="str">
        <x:v>PEP-M-1404-07</x:v>
      </x:c>
      <x:c r="H111" s="3" t="n">
        <x:v>2</x:v>
      </x:c>
      <x:c r="I111" s="3"/>
      <x:c r="J111" s="3"/>
      <x:c r="K111" s="3"/>
      <x:c r="L111" s="3"/>
    </x:row>
    <x:row r="112" ht="42" customHeight="1">
      <x:c r="A112" s="2" t="str">
        <x:v>PEP</x:v>
      </x:c>
      <x:c r="B112" s="3" t="str">
        <x:v>1404-07</x:v>
      </x:c>
      <x:c r="C112" s="17" t="str">
        <x:v>درآمد فروش کارت</x:v>
      </x:c>
      <x:c r="D112" s="14" t="n">
        <x:v>65883</x:v>
      </x:c>
      <x:c r="E112" s="3" t="str"/>
      <x:c r="F112" s="3" t="str">
        <x:v>باقی درآمدهای غیرشارژی با طبقه‌بندی متفاوت؛ صرفاً پل حسابی</x:v>
      </x:c>
      <x:c r="G112" s="3" t="str">
        <x:v>PEP-M-1404-07</x:v>
      </x:c>
      <x:c r="H112" s="3" t="n">
        <x:v>2</x:v>
      </x:c>
      <x:c r="I112" s="3"/>
      <x:c r="J112" s="3"/>
      <x:c r="K112" s="3"/>
      <x:c r="L112" s="3"/>
    </x:row>
    <x:row r="113" ht="42" customHeight="1">
      <x:c r="A113" s="2" t="str">
        <x:v>RTP</x:v>
      </x:c>
      <x:c r="B113" s="3" t="str">
        <x:v>1405-07</x:v>
      </x:c>
      <x:c r="C113" s="17" t="str">
        <x:v>اجاره دستگاه‌های کارتخوان و خالص کارمزد دریافتی از عملیات شاپرک و شتاب</x:v>
      </x:c>
      <x:c r="D113" s="14" t="n">
        <x:v>4693113</x:v>
      </x:c>
      <x:c r="E113" s="3" t="str">
        <x:v>اجاره و کارمزد ترکیبی</x:v>
      </x:c>
      <x:c r="F113" s="3" t="str">
        <x:v>اجاره و کارمزد ترکیبی</x:v>
      </x:c>
      <x:c r="G113" s="3" t="str">
        <x:v>RTP-M-1405-07</x:v>
      </x:c>
      <x:c r="H113" s="3" t="n">
        <x:v>1</x:v>
      </x:c>
      <x:c r="I113" s="3"/>
      <x:c r="J113" s="3"/>
      <x:c r="K113" s="3"/>
      <x:c r="L113" s="3"/>
    </x:row>
    <x:row r="114" ht="42" customHeight="1">
      <x:c r="A114" s="2" t="str">
        <x:v>RTP</x:v>
      </x:c>
      <x:c r="B114" s="3" t="str">
        <x:v>1405-07</x:v>
      </x:c>
      <x:c r="C114" s="17" t="str">
        <x:v>کارمزد دریافتی از دارندگان و آبونمان کارت اعتباری</x:v>
      </x:c>
      <x:c r="D114" s="14" t="n">
        <x:v>98949</x:v>
      </x:c>
      <x:c r="E114" s="3" t="str">
        <x:v>آبونمان کارت اعتباری</x:v>
      </x:c>
      <x:c r="F114" s="3" t="str">
        <x:v>آبونمان کارت اعتباری</x:v>
      </x:c>
      <x:c r="G114" s="3" t="str">
        <x:v>RTP-M-1405-07</x:v>
      </x:c>
      <x:c r="H114" s="3" t="n">
        <x:v>1</x:v>
      </x:c>
      <x:c r="I114" s="3"/>
      <x:c r="J114" s="3"/>
      <x:c r="K114" s="3"/>
      <x:c r="L114" s="3"/>
    </x:row>
    <x:row r="115" ht="42" customHeight="1">
      <x:c r="A115" s="2" t="str">
        <x:v>RTP</x:v>
      </x:c>
      <x:c r="B115" s="3" t="str">
        <x:v>1405-07</x:v>
      </x:c>
      <x:c r="C115" s="17" t="str">
        <x:v>درآمد حاصل از فروش شارژ تلفن همراه</x:v>
      </x:c>
      <x:c r="D115" s="14" t="n">
        <x:v>7719805</x:v>
      </x:c>
      <x:c r="E115" s="3" t="str">
        <x:v>فروش شارژ، پین و اعتبار</x:v>
      </x:c>
      <x:c r="F115" s="3" t="str">
        <x:v>فروش شارژ، پین و اعتبار</x:v>
      </x:c>
      <x:c r="G115" s="3" t="str">
        <x:v>RTP-M-1405-07</x:v>
      </x:c>
      <x:c r="H115" s="3" t="n">
        <x:v>1</x:v>
      </x:c>
      <x:c r="I115" s="3"/>
      <x:c r="J115" s="3"/>
      <x:c r="K115" s="3"/>
      <x:c r="L115" s="3"/>
    </x:row>
    <x:row r="116" ht="42" customHeight="1">
      <x:c r="A116" s="2" t="str">
        <x:v>RTP</x:v>
      </x:c>
      <x:c r="B116" s="3" t="str">
        <x:v>1404-07</x:v>
      </x:c>
      <x:c r="C116" s="17" t="str">
        <x:v>اجاره دستگاه‌های کارتخوان و خالص کارمزد دریافتی از عملیات شاپرک و شتاب</x:v>
      </x:c>
      <x:c r="D116" s="14" t="n">
        <x:v>2381045</x:v>
      </x:c>
      <x:c r="E116" s="3" t="str"/>
      <x:c r="F116" s="3" t="str">
        <x:v>اجاره و کارمزد ترکیبی</x:v>
      </x:c>
      <x:c r="G116" s="3" t="str">
        <x:v>RTP-M-1404-07</x:v>
      </x:c>
      <x:c r="H116" s="3" t="n">
        <x:v>1</x:v>
      </x:c>
      <x:c r="I116" s="3"/>
      <x:c r="J116" s="3"/>
      <x:c r="K116" s="3"/>
      <x:c r="L116" s="3"/>
    </x:row>
    <x:row r="117" ht="42" customHeight="1">
      <x:c r="A117" s="2" t="str">
        <x:v>RTP</x:v>
      </x:c>
      <x:c r="B117" s="3" t="str">
        <x:v>1404-07</x:v>
      </x:c>
      <x:c r="C117" s="17" t="str">
        <x:v>درآمد حاصل از فروش شارژ تلفن همراه</x:v>
      </x:c>
      <x:c r="D117" s="14" t="n">
        <x:v>5807946</x:v>
      </x:c>
      <x:c r="E117" s="3" t="str"/>
      <x:c r="F117" s="3" t="str">
        <x:v>فروش شارژ، پین و اعتبار</x:v>
      </x:c>
      <x:c r="G117" s="3" t="str">
        <x:v>RTP-M-1404-07</x:v>
      </x:c>
      <x:c r="H117" s="3" t="n">
        <x:v>1</x:v>
      </x:c>
      <x:c r="I117" s="3"/>
      <x:c r="J117" s="3"/>
      <x:c r="K117" s="3"/>
      <x:c r="L117" s="3"/>
    </x:row>
    <x:row r="118" ht="42" customHeight="1">
      <x:c r="A118" s="2" t="str">
        <x:v>RTP</x:v>
      </x:c>
      <x:c r="B118" s="3" t="str">
        <x:v>1404-07</x:v>
      </x:c>
      <x:c r="C118" s="17" t="str">
        <x:v>کارمزد دریافتی از دارندگان و آبونمان کارت اعتباری</x:v>
      </x:c>
      <x:c r="D118" s="14" t="n">
        <x:v>20886</x:v>
      </x:c>
      <x:c r="E118" s="3" t="str"/>
      <x:c r="F118" s="3" t="str">
        <x:v>آبونمان کارت اعتباری</x:v>
      </x:c>
      <x:c r="G118" s="3" t="str">
        <x:v>RTP-M-1404-07</x:v>
      </x:c>
      <x:c r="H118" s="3" t="n">
        <x:v>1</x:v>
      </x:c>
      <x:c r="I118" s="3"/>
      <x:c r="J118" s="3"/>
      <x:c r="K118" s="3"/>
      <x:c r="L118" s="3"/>
    </x:row>
    <x:row r="119" ht="42" customHeight="1">
      <x:c r="A119" s="2" t="str">
        <x:v>SEP</x:v>
      </x:c>
      <x:c r="B119" s="3" t="str">
        <x:v>1405-07</x:v>
      </x:c>
      <x:c r="C119" s="17" t="str">
        <x:v>درآمد حاصل از سایر کارمزد POS</x:v>
      </x:c>
      <x:c r="D119" s="14" t="n">
        <x:v>0</x:v>
      </x:c>
      <x:c r="E119" s="3" t="str">
        <x:v>خدمات کارتخوان و سایر کارمزد POS، تجمیع‌شده</x:v>
      </x:c>
      <x:c r="F119" s="3" t="str">
        <x:v>باقی درآمدهای غیرشارژی با طبقه‌بندی متفاوت؛ صرفاً پل حسابی</x:v>
      </x:c>
      <x:c r="G119" s="3" t="str">
        <x:v>SEP-M-1405-07</x:v>
      </x:c>
      <x:c r="H119" s="3" t="n">
        <x:v>1</x:v>
      </x:c>
      <x:c r="I119" s="3"/>
      <x:c r="J119" s="3"/>
      <x:c r="K119" s="3"/>
      <x:c r="L119" s="3"/>
    </x:row>
    <x:row r="120" ht="42" customHeight="1">
      <x:c r="A120" s="2" t="str">
        <x:v>SEP</x:v>
      </x:c>
      <x:c r="B120" s="3" t="str">
        <x:v>1405-07</x:v>
      </x:c>
      <x:c r="C120" s="17" t="str">
        <x:v>درآمد فعالیت اینترنتی</x:v>
      </x:c>
      <x:c r="D120" s="14" t="n">
        <x:v>770984</x:v>
      </x:c>
      <x:c r="E120" s="3" t="str">
        <x:v>فعالیت اینترنتی</x:v>
      </x:c>
      <x:c r="F120" s="3" t="str">
        <x:v>باقی درآمدهای غیرشارژی با طبقه‌بندی متفاوت؛ صرفاً پل حسابی</x:v>
      </x:c>
      <x:c r="G120" s="3" t="str">
        <x:v>SEP-M-1405-07</x:v>
      </x:c>
      <x:c r="H120" s="3" t="n">
        <x:v>1</x:v>
      </x:c>
      <x:c r="I120" s="3"/>
      <x:c r="J120" s="3"/>
      <x:c r="K120" s="3"/>
      <x:c r="L120" s="3"/>
    </x:row>
    <x:row r="121" ht="42" customHeight="1">
      <x:c r="A121" s="2" t="str">
        <x:v>SEP</x:v>
      </x:c>
      <x:c r="B121" s="3" t="str">
        <x:v>1405-07</x:v>
      </x:c>
      <x:c r="C121" s="17" t="str">
        <x:v>درآمد حاصل از ارائه خدمات کارتخوان</x:v>
      </x:c>
      <x:c r="D121" s="14" t="n">
        <x:v>4740777</x:v>
      </x:c>
      <x:c r="E121" s="3" t="str">
        <x:v>خدمات کارتخوان و سایر کارمزد POS، تجمیع‌شده</x:v>
      </x:c>
      <x:c r="F121" s="3" t="str">
        <x:v>باقی درآمدهای غیرشارژی با طبقه‌بندی متفاوت؛ صرفاً پل حسابی</x:v>
      </x:c>
      <x:c r="G121" s="3" t="str">
        <x:v>SEP-M-1405-07</x:v>
      </x:c>
      <x:c r="H121" s="3" t="n">
        <x:v>1</x:v>
      </x:c>
      <x:c r="I121" s="3"/>
      <x:c r="J121" s="3"/>
      <x:c r="K121" s="3"/>
      <x:c r="L121" s="3"/>
    </x:row>
    <x:row r="122" ht="42" customHeight="1">
      <x:c r="A122" s="2" t="str">
        <x:v>SEP</x:v>
      </x:c>
      <x:c r="B122" s="3" t="str">
        <x:v>1405-07</x:v>
      </x:c>
      <x:c r="C122" s="17" t="str">
        <x:v>سایر درآمدها</x:v>
      </x:c>
      <x:c r="D122" s="14" t="n">
        <x:v>24220</x:v>
      </x:c>
      <x:c r="E122" s="3" t="str">
        <x:v>سایر درآمدها</x:v>
      </x:c>
      <x:c r="F122" s="3" t="str">
        <x:v>باقی درآمدهای غیرشارژی با طبقه‌بندی متفاوت؛ صرفاً پل حسابی</x:v>
      </x:c>
      <x:c r="G122" s="3" t="str">
        <x:v>SEP-M-1405-07</x:v>
      </x:c>
      <x:c r="H122" s="3" t="n">
        <x:v>1</x:v>
      </x:c>
      <x:c r="I122" s="3"/>
      <x:c r="J122" s="3"/>
      <x:c r="K122" s="3"/>
      <x:c r="L122" s="3"/>
    </x:row>
    <x:row r="123" ht="42" customHeight="1">
      <x:c r="A123" s="2" t="str">
        <x:v>SEP</x:v>
      </x:c>
      <x:c r="B123" s="3" t="str">
        <x:v>1405-07</x:v>
      </x:c>
      <x:c r="C123" s="17" t="str">
        <x:v>درآمد پین و اعتبار فروخته‌شده درگاه‌ها</x:v>
      </x:c>
      <x:c r="D123" s="14" t="n">
        <x:v>4586537</x:v>
      </x:c>
      <x:c r="E123" s="3" t="str">
        <x:v>فروش شارژ، پین و اعتبار</x:v>
      </x:c>
      <x:c r="F123" s="3" t="str">
        <x:v>فروش شارژ، پین و اعتبار</x:v>
      </x:c>
      <x:c r="G123" s="3" t="str">
        <x:v>SEP-M-1405-07</x:v>
      </x:c>
      <x:c r="H123" s="3" t="n">
        <x:v>2</x:v>
      </x:c>
      <x:c r="I123" s="3"/>
      <x:c r="J123" s="3"/>
      <x:c r="K123" s="3"/>
      <x:c r="L123" s="3"/>
    </x:row>
    <x:row r="124" ht="42" customHeight="1">
      <x:c r="A124" s="2" t="str">
        <x:v>SEP</x:v>
      </x:c>
      <x:c r="B124" s="3" t="str">
        <x:v>1404-07</x:v>
      </x:c>
      <x:c r="C124" s="17" t="str">
        <x:v>درآمد حاصل از سایر کارمزد POS</x:v>
      </x:c>
      <x:c r="D124" s="14" t="n">
        <x:v>39156</x:v>
      </x:c>
      <x:c r="E124" s="3" t="str"/>
      <x:c r="F124" s="3" t="str">
        <x:v>باقی درآمدهای غیرشارژی با طبقه‌بندی متفاوت؛ صرفاً پل حسابی</x:v>
      </x:c>
      <x:c r="G124" s="3" t="str">
        <x:v>SEP-M-1404-07</x:v>
      </x:c>
      <x:c r="H124" s="3" t="n">
        <x:v>1</x:v>
      </x:c>
      <x:c r="I124" s="3"/>
      <x:c r="J124" s="3"/>
      <x:c r="K124" s="3"/>
      <x:c r="L124" s="3"/>
    </x:row>
    <x:row r="125" ht="42" customHeight="1">
      <x:c r="A125" s="2" t="str">
        <x:v>SEP</x:v>
      </x:c>
      <x:c r="B125" s="3" t="str">
        <x:v>1404-07</x:v>
      </x:c>
      <x:c r="C125" s="17" t="str">
        <x:v>درآمد فعالیت اینترنتی</x:v>
      </x:c>
      <x:c r="D125" s="14" t="n">
        <x:v>440548</x:v>
      </x:c>
      <x:c r="E125" s="3" t="str"/>
      <x:c r="F125" s="3" t="str">
        <x:v>باقی درآمدهای غیرشارژی با طبقه‌بندی متفاوت؛ صرفاً پل حسابی</x:v>
      </x:c>
      <x:c r="G125" s="3" t="str">
        <x:v>SEP-M-1404-07</x:v>
      </x:c>
      <x:c r="H125" s="3" t="n">
        <x:v>1</x:v>
      </x:c>
      <x:c r="I125" s="3"/>
      <x:c r="J125" s="3"/>
      <x:c r="K125" s="3"/>
      <x:c r="L125" s="3"/>
    </x:row>
    <x:row r="126" ht="42" customHeight="1">
      <x:c r="A126" s="2" t="str">
        <x:v>SEP</x:v>
      </x:c>
      <x:c r="B126" s="3" t="str">
        <x:v>1404-07</x:v>
      </x:c>
      <x:c r="C126" s="17" t="str">
        <x:v>درآمد حاصل از فروش جسم کارت و حق عضویت</x:v>
      </x:c>
      <x:c r="D126" s="14" t="n">
        <x:v>0</x:v>
      </x:c>
      <x:c r="E126" s="3" t="str"/>
      <x:c r="F126" s="3" t="str">
        <x:v>باقی درآمدهای غیرشارژی با طبقه‌بندی متفاوت؛ صرفاً پل حسابی</x:v>
      </x:c>
      <x:c r="G126" s="3" t="str">
        <x:v>SEP-M-1404-07</x:v>
      </x:c>
      <x:c r="H126" s="3" t="n">
        <x:v>1</x:v>
      </x:c>
      <x:c r="I126" s="3"/>
      <x:c r="J126" s="3"/>
      <x:c r="K126" s="3"/>
      <x:c r="L126" s="3"/>
    </x:row>
    <x:row r="127" ht="42" customHeight="1">
      <x:c r="A127" s="2" t="str">
        <x:v>SEP</x:v>
      </x:c>
      <x:c r="B127" s="3" t="str">
        <x:v>1404-07</x:v>
      </x:c>
      <x:c r="C127" s="17" t="str">
        <x:v>درآمد حاصل از ارائه خدمات کارتخوان</x:v>
      </x:c>
      <x:c r="D127" s="14" t="n">
        <x:v>2499536</x:v>
      </x:c>
      <x:c r="E127" s="3" t="str"/>
      <x:c r="F127" s="3" t="str">
        <x:v>باقی درآمدهای غیرشارژی با طبقه‌بندی متفاوت؛ صرفاً پل حسابی</x:v>
      </x:c>
      <x:c r="G127" s="3" t="str">
        <x:v>SEP-M-1404-07</x:v>
      </x:c>
      <x:c r="H127" s="3" t="n">
        <x:v>1</x:v>
      </x:c>
      <x:c r="I127" s="3"/>
      <x:c r="J127" s="3"/>
      <x:c r="K127" s="3"/>
      <x:c r="L127" s="3"/>
    </x:row>
    <x:row r="128" ht="42" customHeight="1">
      <x:c r="A128" s="2" t="str">
        <x:v>SEP</x:v>
      </x:c>
      <x:c r="B128" s="3" t="str">
        <x:v>1404-07</x:v>
      </x:c>
      <x:c r="C128" s="17" t="str">
        <x:v>درآمد فروش تجهیزات</x:v>
      </x:c>
      <x:c r="D128" s="14" t="n">
        <x:v>0</x:v>
      </x:c>
      <x:c r="E128" s="3" t="str"/>
      <x:c r="F128" s="3" t="str">
        <x:v>باقی درآمدهای غیرشارژی با طبقه‌بندی متفاوت؛ صرفاً پل حسابی</x:v>
      </x:c>
      <x:c r="G128" s="3" t="str">
        <x:v>SEP-M-1404-07</x:v>
      </x:c>
      <x:c r="H128" s="3" t="n">
        <x:v>2</x:v>
      </x:c>
      <x:c r="I128" s="3"/>
      <x:c r="J128" s="3"/>
      <x:c r="K128" s="3"/>
      <x:c r="L128" s="3"/>
    </x:row>
    <x:row r="129" ht="42" customHeight="1">
      <x:c r="A129" s="2" t="str">
        <x:v>SEP</x:v>
      </x:c>
      <x:c r="B129" s="3" t="str">
        <x:v>1404-07</x:v>
      </x:c>
      <x:c r="C129" s="17" t="str">
        <x:v>سایر درآمدها</x:v>
      </x:c>
      <x:c r="D129" s="14" t="n">
        <x:v>0</x:v>
      </x:c>
      <x:c r="E129" s="3" t="str"/>
      <x:c r="F129" s="3" t="str">
        <x:v>باقی درآمدهای غیرشارژی با طبقه‌بندی متفاوت؛ صرفاً پل حسابی</x:v>
      </x:c>
      <x:c r="G129" s="3" t="str">
        <x:v>SEP-M-1404-07</x:v>
      </x:c>
      <x:c r="H129" s="3" t="n">
        <x:v>2</x:v>
      </x:c>
      <x:c r="I129" s="3"/>
      <x:c r="J129" s="3"/>
      <x:c r="K129" s="3"/>
      <x:c r="L129" s="3"/>
    </x:row>
    <x:row r="130" ht="42" customHeight="1">
      <x:c r="A130" s="2" t="str">
        <x:v>SEP</x:v>
      </x:c>
      <x:c r="B130" s="3" t="str">
        <x:v>1404-07</x:v>
      </x:c>
      <x:c r="C130" s="17" t="str">
        <x:v>درآمد حاصل از قبوض</x:v>
      </x:c>
      <x:c r="D130" s="14" t="n">
        <x:v>8125</x:v>
      </x:c>
      <x:c r="E130" s="3" t="str"/>
      <x:c r="F130" s="3" t="str">
        <x:v>باقی درآمدهای غیرشارژی با طبقه‌بندی متفاوت؛ صرفاً پل حسابی</x:v>
      </x:c>
      <x:c r="G130" s="3" t="str">
        <x:v>SEP-M-1404-07</x:v>
      </x:c>
      <x:c r="H130" s="3" t="n">
        <x:v>2</x:v>
      </x:c>
      <x:c r="I130" s="3"/>
      <x:c r="J130" s="3"/>
      <x:c r="K130" s="3"/>
      <x:c r="L130" s="3"/>
    </x:row>
    <x:row r="131" ht="42" customHeight="1">
      <x:c r="A131" s="2" t="str">
        <x:v>SEP</x:v>
      </x:c>
      <x:c r="B131" s="3" t="str">
        <x:v>1404-07</x:v>
      </x:c>
      <x:c r="C131" s="17" t="str">
        <x:v>درآمد پین و اعتبار فروخته‌شده درگاه‌ها</x:v>
      </x:c>
      <x:c r="D131" s="14" t="n">
        <x:v>3560058</x:v>
      </x:c>
      <x:c r="E131" s="3" t="str"/>
      <x:c r="F131" s="3" t="str">
        <x:v>فروش شارژ، پین و اعتبار</x:v>
      </x:c>
      <x:c r="G131" s="3" t="str">
        <x:v>SEP-M-1404-07</x:v>
      </x:c>
      <x:c r="H131" s="3" t="n">
        <x:v>2</x:v>
      </x:c>
      <x:c r="I131" s="3"/>
      <x:c r="J131" s="3"/>
      <x:c r="K131" s="3"/>
      <x:c r="L131" s="3"/>
    </x:row>
    <x:row r="132" ht="42" customHeight="1">
      <x:c r="A132" s="2" t="str">
        <x:v>SEP</x:v>
      </x:c>
      <x:c r="B132" s="3" t="str">
        <x:v>1404-07</x:v>
      </x:c>
      <x:c r="C132" s="17" t="str">
        <x:v>درآمد حاصل از کیوسک</x:v>
      </x:c>
      <x:c r="D132" s="14" t="n">
        <x:v>1867</x:v>
      </x:c>
      <x:c r="E132" s="3" t="str"/>
      <x:c r="F132" s="3" t="str">
        <x:v>باقی درآمدهای غیرشارژی با طبقه‌بندی متفاوت؛ صرفاً پل حسابی</x:v>
      </x:c>
      <x:c r="G132" s="3" t="str">
        <x:v>SEP-M-1404-07</x:v>
      </x:c>
      <x:c r="H132" s="3" t="n">
        <x:v>2</x:v>
      </x:c>
      <x:c r="I132" s="3"/>
      <x:c r="J132" s="3"/>
      <x:c r="K132" s="3"/>
      <x:c r="L132" s="3"/>
    </x:row>
    <x:row r="133" ht="42" customHeight="1">
      <x:c r="A133" s="2" t="str">
        <x:v>KISH</x:v>
      </x:c>
      <x:c r="B133" s="3" t="str">
        <x:v>1405-07</x:v>
      </x:c>
      <x:c r="C133" s="17" t="str">
        <x:v>اجاره دستگاه‌های کارتخوان و خالص کارمزد دریافتی از عملیات شاپرک</x:v>
      </x:c>
      <x:c r="D133" s="14" t="n">
        <x:v>2606320</x:v>
      </x:c>
      <x:c r="E133" s="3" t="str">
        <x:v>اجاره و کارمزد ترکیبی</x:v>
      </x:c>
      <x:c r="F133" s="3" t="str">
        <x:v>اجاره و کارمزد ترکیبی</x:v>
      </x:c>
      <x:c r="G133" s="3" t="str">
        <x:v>KISH-M-1405-07</x:v>
      </x:c>
      <x:c r="H133" s="3" t="n">
        <x:v>1</x:v>
      </x:c>
      <x:c r="I133" s="3"/>
      <x:c r="J133" s="3"/>
      <x:c r="K133" s="3"/>
      <x:c r="L133" s="3"/>
    </x:row>
    <x:row r="134" ht="42" customHeight="1">
      <x:c r="A134" s="2" t="str">
        <x:v>KISH</x:v>
      </x:c>
      <x:c r="B134" s="3" t="str">
        <x:v>1405-07</x:v>
      </x:c>
      <x:c r="C134" s="17" t="str">
        <x:v>درآمد حاصل از فروش شارژ تلفن همراه</x:v>
      </x:c>
      <x:c r="D134" s="14" t="n">
        <x:v>2950145</x:v>
      </x:c>
      <x:c r="E134" s="3" t="str">
        <x:v>فروش شارژ، پین و اعتبار</x:v>
      </x:c>
      <x:c r="F134" s="3" t="str">
        <x:v>فروش شارژ، پین و اعتبار</x:v>
      </x:c>
      <x:c r="G134" s="3" t="str">
        <x:v>KISH-M-1405-07</x:v>
      </x:c>
      <x:c r="H134" s="3" t="n">
        <x:v>1</x:v>
      </x:c>
      <x:c r="I134" s="3"/>
      <x:c r="J134" s="3"/>
      <x:c r="K134" s="3"/>
      <x:c r="L134" s="3"/>
    </x:row>
    <x:row r="135" ht="42" customHeight="1">
      <x:c r="A135" s="2" t="str">
        <x:v>KISH</x:v>
      </x:c>
      <x:c r="B135" s="3" t="str">
        <x:v>1404-07</x:v>
      </x:c>
      <x:c r="C135" s="17" t="str">
        <x:v>اجاره دستگاه‌های کارتخوان و خالص کارمزد دریافتی از عملیات شاپرک</x:v>
      </x:c>
      <x:c r="D135" s="14" t="n">
        <x:v>1608433</x:v>
      </x:c>
      <x:c r="E135" s="3" t="str"/>
      <x:c r="F135" s="3" t="str">
        <x:v>اجاره و کارمزد ترکیبی</x:v>
      </x:c>
      <x:c r="G135" s="3" t="str">
        <x:v>KISH-M-1404-07</x:v>
      </x:c>
      <x:c r="H135" s="3" t="n">
        <x:v>1</x:v>
      </x:c>
      <x:c r="I135" s="3"/>
      <x:c r="J135" s="3"/>
      <x:c r="K135" s="3"/>
      <x:c r="L135" s="3"/>
    </x:row>
    <x:row r="136" ht="42" customHeight="1">
      <x:c r="A136" s="2" t="str">
        <x:v>KISH</x:v>
      </x:c>
      <x:c r="B136" s="3" t="str">
        <x:v>1404-07</x:v>
      </x:c>
      <x:c r="C136" s="17" t="str">
        <x:v>درآمد حاصل از فروش شارژ تلفن همراه</x:v>
      </x:c>
      <x:c r="D136" s="14" t="n">
        <x:v>1290790</x:v>
      </x:c>
      <x:c r="E136" s="3" t="str"/>
      <x:c r="F136" s="3" t="str">
        <x:v>فروش شارژ، پین و اعتبار</x:v>
      </x:c>
      <x:c r="G136" s="3" t="str">
        <x:v>KISH-M-1404-07</x:v>
      </x:c>
      <x:c r="H136" s="3" t="n">
        <x:v>1</x:v>
      </x:c>
      <x:c r="I136" s="3"/>
      <x:c r="J136" s="3"/>
      <x:c r="K136" s="3"/>
      <x:c r="L136" s="3"/>
    </x:row>
    <x:row r="137" ht="42" customHeight="1">
      <x:c r="A137" s="2" t="str">
        <x:v>AP</x:v>
      </x:c>
      <x:c r="B137" s="3" t="str">
        <x:v>1405-06</x:v>
      </x:c>
      <x:c r="C137" s="17" t="str">
        <x:v>درآمد کارمزد تراکنش شاپرکی</x:v>
      </x:c>
      <x:c r="D137" s="14" t="n">
        <x:v>877178</x:v>
      </x:c>
      <x:c r="E137" s="3" t="str">
        <x:v>کارمزد مستقل شاپرک</x:v>
      </x:c>
      <x:c r="F137" s="3" t="str"/>
      <x:c r="G137" s="3" t="str">
        <x:v>AP-M-1405-06</x:v>
      </x:c>
      <x:c r="H137" s="3" t="n">
        <x:v>1</x:v>
      </x:c>
      <x:c r="I137" s="3"/>
      <x:c r="J137" s="3"/>
      <x:c r="K137" s="3"/>
      <x:c r="L137" s="3"/>
    </x:row>
    <x:row r="138" ht="42" customHeight="1">
      <x:c r="A138" s="2" t="str">
        <x:v>AP</x:v>
      </x:c>
      <x:c r="B138" s="3" t="str">
        <x:v>1405-06</x:v>
      </x:c>
      <x:c r="C138" s="17" t="str">
        <x:v>پشتیبانی دستگاه های پوز بانکی</x:v>
      </x:c>
      <x:c r="D138" s="14" t="n">
        <x:v>131715</x:v>
      </x:c>
      <x:c r="E138" s="3" t="str">
        <x:v>خدمات و پشتیبانی پایانه فروش</x:v>
      </x:c>
      <x:c r="F138" s="3" t="str"/>
      <x:c r="G138" s="3" t="str">
        <x:v>AP-M-1405-06</x:v>
      </x:c>
      <x:c r="H138" s="3" t="n">
        <x:v>1</x:v>
      </x:c>
      <x:c r="I138" s="3"/>
      <x:c r="J138" s="3"/>
      <x:c r="K138" s="3"/>
      <x:c r="L138" s="3"/>
    </x:row>
    <x:row r="139" ht="42" customHeight="1">
      <x:c r="A139" s="2" t="str">
        <x:v>AP</x:v>
      </x:c>
      <x:c r="B139" s="3" t="str">
        <x:v>1405-06</x:v>
      </x:c>
      <x:c r="C139" s="17" t="str">
        <x:v>فروش پین و اعتبار</x:v>
      </x:c>
      <x:c r="D139" s="14" t="n">
        <x:v>19108377</x:v>
      </x:c>
      <x:c r="E139" s="3" t="str">
        <x:v>فروش شارژ، پین و اعتبار</x:v>
      </x:c>
      <x:c r="F139" s="3" t="str"/>
      <x:c r="G139" s="3" t="str">
        <x:v>AP-M-1405-06</x:v>
      </x:c>
      <x:c r="H139" s="3" t="n">
        <x:v>1</x:v>
      </x:c>
      <x:c r="I139" s="3"/>
      <x:c r="J139" s="3"/>
      <x:c r="K139" s="3"/>
      <x:c r="L139" s="3"/>
    </x:row>
    <x:row r="140" ht="42" customHeight="1">
      <x:c r="A140" s="2" t="str">
        <x:v>AP</x:v>
      </x:c>
      <x:c r="B140" s="3" t="str">
        <x:v>1405-06</x:v>
      </x:c>
      <x:c r="C140" s="17" t="str">
        <x:v>سایر درآمدهای عملیاتی</x:v>
      </x:c>
      <x:c r="D140" s="14" t="n">
        <x:v>400424</x:v>
      </x:c>
      <x:c r="E140" s="3" t="str">
        <x:v>سایر درآمدها</x:v>
      </x:c>
      <x:c r="F140" s="3" t="str"/>
      <x:c r="G140" s="3" t="str">
        <x:v>AP-M-1405-06</x:v>
      </x:c>
      <x:c r="H140" s="3" t="n">
        <x:v>1</x:v>
      </x:c>
      <x:c r="I140" s="3"/>
      <x:c r="J140" s="3"/>
      <x:c r="K140" s="3"/>
      <x:c r="L140" s="3"/>
    </x:row>
    <x:row r="141" ht="42" customHeight="1">
      <x:c r="A141" s="2" t="str">
        <x:v>BEP</x:v>
      </x:c>
      <x:c r="B141" s="3" t="str">
        <x:v>1405-06</x:v>
      </x:c>
      <x:c r="C141" s="17" t="str">
        <x:v>کارمزد شاپرک</x:v>
      </x:c>
      <x:c r="D141" s="14" t="n">
        <x:v>4722577</x:v>
      </x:c>
      <x:c r="E141" s="3" t="str">
        <x:v>کارمزد مستقل شاپرک</x:v>
      </x:c>
      <x:c r="F141" s="3" t="str"/>
      <x:c r="G141" s="3" t="str">
        <x:v>BEP-M-1405-06</x:v>
      </x:c>
      <x:c r="H141" s="3" t="n">
        <x:v>1</x:v>
      </x:c>
      <x:c r="I141" s="3"/>
      <x:c r="J141" s="3"/>
      <x:c r="K141" s="3"/>
      <x:c r="L141" s="3"/>
    </x:row>
    <x:row r="142" ht="42" customHeight="1">
      <x:c r="A142" s="2" t="str">
        <x:v>BEP</x:v>
      </x:c>
      <x:c r="B142" s="3" t="str">
        <x:v>1405-06</x:v>
      </x:c>
      <x:c r="C142" s="17" t="str">
        <x:v>قراردادهای بانک ملت</x:v>
      </x:c>
      <x:c r="D142" s="14" t="n">
        <x:v>3913516</x:v>
      </x:c>
      <x:c r="E142" s="3" t="str">
        <x:v>قراردادهای بانکی</x:v>
      </x:c>
      <x:c r="F142" s="3" t="str"/>
      <x:c r="G142" s="3" t="str">
        <x:v>BEP-M-1405-06</x:v>
      </x:c>
      <x:c r="H142" s="3" t="n">
        <x:v>1</x:v>
      </x:c>
      <x:c r="I142" s="3"/>
      <x:c r="J142" s="3"/>
      <x:c r="K142" s="3"/>
      <x:c r="L142" s="3"/>
    </x:row>
    <x:row r="143" ht="42" customHeight="1">
      <x:c r="A143" s="2" t="str">
        <x:v>BEP</x:v>
      </x:c>
      <x:c r="B143" s="3" t="str">
        <x:v>1405-06</x:v>
      </x:c>
      <x:c r="C143" s="17" t="str">
        <x:v>سایر</x:v>
      </x:c>
      <x:c r="D143" s="14" t="n">
        <x:v>325859</x:v>
      </x:c>
      <x:c r="E143" s="3" t="str">
        <x:v>سایر درآمدها</x:v>
      </x:c>
      <x:c r="F143" s="3" t="str"/>
      <x:c r="G143" s="3" t="str">
        <x:v>BEP-M-1405-06</x:v>
      </x:c>
      <x:c r="H143" s="3" t="n">
        <x:v>1</x:v>
      </x:c>
      <x:c r="I143" s="3"/>
      <x:c r="J143" s="3"/>
      <x:c r="K143" s="3"/>
      <x:c r="L143" s="3"/>
    </x:row>
    <x:row r="144" ht="42" customHeight="1">
      <x:c r="A144" s="2" t="str">
        <x:v>BEP</x:v>
      </x:c>
      <x:c r="B144" s="3" t="str">
        <x:v>1405-06</x:v>
      </x:c>
      <x:c r="C144" s="17" t="str">
        <x:v>فروش شارژ</x:v>
      </x:c>
      <x:c r="D144" s="14" t="n">
        <x:v>4605007</x:v>
      </x:c>
      <x:c r="E144" s="3" t="str">
        <x:v>فروش شارژ، پین و اعتبار</x:v>
      </x:c>
      <x:c r="F144" s="3" t="str"/>
      <x:c r="G144" s="3" t="str">
        <x:v>BEP-M-1405-06</x:v>
      </x:c>
      <x:c r="H144" s="3" t="n">
        <x:v>1</x:v>
      </x:c>
      <x:c r="I144" s="3"/>
      <x:c r="J144" s="3"/>
      <x:c r="K144" s="3"/>
      <x:c r="L144" s="3"/>
    </x:row>
    <x:row r="145" ht="42" customHeight="1">
      <x:c r="A145" s="2" t="str">
        <x:v>RTP</x:v>
      </x:c>
      <x:c r="B145" s="3" t="str">
        <x:v>1405-06</x:v>
      </x:c>
      <x:c r="C145" s="17" t="str">
        <x:v>درآمد حاصل از فروش شارژ تلفن همراه</x:v>
      </x:c>
      <x:c r="D145" s="14" t="n">
        <x:v>8085689</x:v>
      </x:c>
      <x:c r="E145" s="3" t="str">
        <x:v>فروش شارژ، پین و اعتبار</x:v>
      </x:c>
      <x:c r="F145" s="3" t="str"/>
      <x:c r="G145" s="3" t="str">
        <x:v>RTP-M-1405-06</x:v>
      </x:c>
      <x:c r="H145" s="3" t="n">
        <x:v>1</x:v>
      </x:c>
      <x:c r="I145" s="3"/>
      <x:c r="J145" s="3"/>
      <x:c r="K145" s="3"/>
      <x:c r="L145" s="3"/>
    </x:row>
    <x:row r="146" ht="42" customHeight="1">
      <x:c r="A146" s="2" t="str">
        <x:v>RTP</x:v>
      </x:c>
      <x:c r="B146" s="3" t="str">
        <x:v>1405-06</x:v>
      </x:c>
      <x:c r="C146" s="17" t="str">
        <x:v>کارمزد دریافتی از دارندگان و آبونمان کارت اعتباری</x:v>
      </x:c>
      <x:c r="D146" s="14" t="n">
        <x:v>106457</x:v>
      </x:c>
      <x:c r="E146" s="3" t="str">
        <x:v>آبونمان کارت اعتباری</x:v>
      </x:c>
      <x:c r="F146" s="3" t="str"/>
      <x:c r="G146" s="3" t="str">
        <x:v>RTP-M-1405-06</x:v>
      </x:c>
      <x:c r="H146" s="3" t="n">
        <x:v>1</x:v>
      </x:c>
      <x:c r="I146" s="3"/>
      <x:c r="J146" s="3"/>
      <x:c r="K146" s="3"/>
      <x:c r="L146" s="3"/>
    </x:row>
    <x:row r="147" ht="42" customHeight="1">
      <x:c r="A147" s="2" t="str">
        <x:v>RTP</x:v>
      </x:c>
      <x:c r="B147" s="3" t="str">
        <x:v>1405-06</x:v>
      </x:c>
      <x:c r="C147" s="17" t="str">
        <x:v>اجاره دستگاههای کارتخوان و خالص کارمزد دریافتی از عملیات شاپرک و شتاب</x:v>
      </x:c>
      <x:c r="D147" s="14" t="n">
        <x:v>4478423</x:v>
      </x:c>
      <x:c r="E147" s="3" t="str">
        <x:v>اجاره و کارمزد ترکیبی</x:v>
      </x:c>
      <x:c r="F147" s="3" t="str"/>
      <x:c r="G147" s="3" t="str">
        <x:v>RTP-M-1405-06</x:v>
      </x:c>
      <x:c r="H147" s="3" t="n">
        <x:v>1</x:v>
      </x:c>
      <x:c r="I147" s="3"/>
      <x:c r="J147" s="3"/>
      <x:c r="K147" s="3"/>
      <x:c r="L147" s="3"/>
    </x:row>
    <x:row r="148" ht="42" customHeight="1">
      <x:c r="A148" s="2" t="str">
        <x:v>SEP</x:v>
      </x:c>
      <x:c r="B148" s="3" t="str">
        <x:v>1405-06</x:v>
      </x:c>
      <x:c r="C148" s="17" t="str">
        <x:v>درآمد پین و اعتبار فروخته شده درگاه ها</x:v>
      </x:c>
      <x:c r="D148" s="14" t="n">
        <x:v>4840243</x:v>
      </x:c>
      <x:c r="E148" s="3" t="str">
        <x:v>فروش شارژ، پین و اعتبار</x:v>
      </x:c>
      <x:c r="F148" s="3" t="str"/>
      <x:c r="G148" s="3" t="str">
        <x:v>SEP-M-1405-06</x:v>
      </x:c>
      <x:c r="H148" s="3" t="n">
        <x:v>1</x:v>
      </x:c>
      <x:c r="I148" s="3"/>
      <x:c r="J148" s="3"/>
      <x:c r="K148" s="3"/>
      <x:c r="L148" s="3"/>
    </x:row>
    <x:row r="149" ht="42" customHeight="1">
      <x:c r="A149" s="2" t="str">
        <x:v>SEP</x:v>
      </x:c>
      <x:c r="B149" s="3" t="str">
        <x:v>1405-06</x:v>
      </x:c>
      <x:c r="C149" s="17" t="str">
        <x:v>سایر درآمدها</x:v>
      </x:c>
      <x:c r="D149" s="14" t="n">
        <x:v>361596</x:v>
      </x:c>
      <x:c r="E149" s="3" t="str">
        <x:v>سایر درآمدها</x:v>
      </x:c>
      <x:c r="F149" s="3" t="str"/>
      <x:c r="G149" s="3" t="str">
        <x:v>SEP-M-1405-06</x:v>
      </x:c>
      <x:c r="H149" s="3" t="n">
        <x:v>1</x:v>
      </x:c>
      <x:c r="I149" s="3"/>
      <x:c r="J149" s="3"/>
      <x:c r="K149" s="3"/>
      <x:c r="L149" s="3"/>
    </x:row>
    <x:row r="150" ht="42" customHeight="1">
      <x:c r="A150" s="2" t="str">
        <x:v>SEP</x:v>
      </x:c>
      <x:c r="B150" s="3" t="str">
        <x:v>1405-06</x:v>
      </x:c>
      <x:c r="C150" s="17" t="str">
        <x:v>درآمد حاصل از ارائه خدمات کارتخوان</x:v>
      </x:c>
      <x:c r="D150" s="14" t="n">
        <x:v>4484784</x:v>
      </x:c>
      <x:c r="E150" s="3" t="str">
        <x:v>خدمات کارتخوان و سایر کارمزد POS، تجمیع‌شده</x:v>
      </x:c>
      <x:c r="F150" s="3" t="str"/>
      <x:c r="G150" s="3" t="str">
        <x:v>SEP-M-1405-06</x:v>
      </x:c>
      <x:c r="H150" s="3" t="n">
        <x:v>1</x:v>
      </x:c>
      <x:c r="I150" s="3"/>
      <x:c r="J150" s="3"/>
      <x:c r="K150" s="3"/>
      <x:c r="L150" s="3"/>
    </x:row>
    <x:row r="151" ht="42" customHeight="1">
      <x:c r="A151" s="2" t="str">
        <x:v>SEP</x:v>
      </x:c>
      <x:c r="B151" s="3" t="str">
        <x:v>1405-06</x:v>
      </x:c>
      <x:c r="C151" s="17" t="str">
        <x:v>درآمد فعالیت اینترنتی</x:v>
      </x:c>
      <x:c r="D151" s="14" t="n">
        <x:v>744287</x:v>
      </x:c>
      <x:c r="E151" s="3" t="str">
        <x:v>فعالیت اینترنتی</x:v>
      </x:c>
      <x:c r="F151" s="3" t="str"/>
      <x:c r="G151" s="3" t="str">
        <x:v>SEP-M-1405-06</x:v>
      </x:c>
      <x:c r="H151" s="3" t="n">
        <x:v>1</x:v>
      </x:c>
      <x:c r="I151" s="3"/>
      <x:c r="J151" s="3"/>
      <x:c r="K151" s="3"/>
      <x:c r="L151" s="3"/>
    </x:row>
    <x:row r="152" ht="42" customHeight="1">
      <x:c r="A152" s="2" t="str">
        <x:v>SEP</x:v>
      </x:c>
      <x:c r="B152" s="3" t="str">
        <x:v>1405-06</x:v>
      </x:c>
      <x:c r="C152" s="17" t="str">
        <x:v>درآمد حاصل از سایر کارمزد POS</x:v>
      </x:c>
      <x:c r="D152" s="14" t="n">
        <x:v>55814</x:v>
      </x:c>
      <x:c r="E152" s="3" t="str">
        <x:v>خدمات کارتخوان و سایر کارمزد POS، تجمیع‌شده</x:v>
      </x:c>
      <x:c r="F152" s="3" t="str"/>
      <x:c r="G152" s="3" t="str">
        <x:v>SEP-M-1405-06</x:v>
      </x:c>
      <x:c r="H152" s="3" t="n">
        <x:v>2</x:v>
      </x:c>
      <x:c r="I152" s="3"/>
      <x:c r="J152" s="3"/>
      <x:c r="K152" s="3"/>
      <x:c r="L152" s="3"/>
    </x:row>
    <x:row r="153" ht="42" customHeight="1">
      <x:c r="A153" s="2" t="str">
        <x:v>PEP</x:v>
      </x:c>
      <x:c r="B153" s="3" t="str">
        <x:v>1405-06</x:v>
      </x:c>
      <x:c r="C153" s="17" t="str">
        <x:v>سایر درآمدهای عملیاتی</x:v>
      </x:c>
      <x:c r="D153" s="14" t="n">
        <x:v>58750</x:v>
      </x:c>
      <x:c r="E153" s="3" t="str">
        <x:v>سایر درآمدها</x:v>
      </x:c>
      <x:c r="F153" s="3" t="str"/>
      <x:c r="G153" s="3" t="str">
        <x:v>PEP-M-1405-06</x:v>
      </x:c>
      <x:c r="H153" s="3" t="n">
        <x:v>1</x:v>
      </x:c>
      <x:c r="I153" s="3"/>
      <x:c r="J153" s="3"/>
      <x:c r="K153" s="3"/>
      <x:c r="L153" s="3"/>
    </x:row>
    <x:row r="154" ht="42" customHeight="1">
      <x:c r="A154" s="2" t="str">
        <x:v>PEP</x:v>
      </x:c>
      <x:c r="B154" s="3" t="str">
        <x:v>1405-06</x:v>
      </x:c>
      <x:c r="C154" s="17" t="str">
        <x:v>درآمد حاصل از فروش کارت و خدمات آن</x:v>
      </x:c>
      <x:c r="D154" s="14" t="n">
        <x:v>34877</x:v>
      </x:c>
      <x:c r="E154" s="3" t="str">
        <x:v>فروش کارت و خدمات آن</x:v>
      </x:c>
      <x:c r="F154" s="3" t="str"/>
      <x:c r="G154" s="3" t="str">
        <x:v>PEP-M-1405-06</x:v>
      </x:c>
      <x:c r="H154" s="3" t="n">
        <x:v>1</x:v>
      </x:c>
      <x:c r="I154" s="3"/>
      <x:c r="J154" s="3"/>
      <x:c r="K154" s="3"/>
      <x:c r="L154" s="3"/>
    </x:row>
    <x:row r="155" ht="42" customHeight="1">
      <x:c r="A155" s="2" t="str">
        <x:v>PEP</x:v>
      </x:c>
      <x:c r="B155" s="3" t="str">
        <x:v>1405-06</x:v>
      </x:c>
      <x:c r="C155" s="17" t="str">
        <x:v>درآمد حاصل از قراردادهای بانک پاسارگاد</x:v>
      </x:c>
      <x:c r="D155" s="14" t="n">
        <x:v>3861295</x:v>
      </x:c>
      <x:c r="E155" s="3" t="str">
        <x:v>قراردادهای بانکی</x:v>
      </x:c>
      <x:c r="F155" s="3" t="str"/>
      <x:c r="G155" s="3" t="str">
        <x:v>PEP-M-1405-06</x:v>
      </x:c>
      <x:c r="H155" s="3" t="n">
        <x:v>1</x:v>
      </x:c>
      <x:c r="I155" s="3"/>
      <x:c r="J155" s="3"/>
      <x:c r="K155" s="3"/>
      <x:c r="L155" s="3"/>
    </x:row>
    <x:row r="156" ht="42" customHeight="1">
      <x:c r="A156" s="2" t="str">
        <x:v>PEP</x:v>
      </x:c>
      <x:c r="B156" s="3" t="str">
        <x:v>1405-06</x:v>
      </x:c>
      <x:c r="C156" s="17" t="str">
        <x:v>درآمد حاصل از کارمزد شاپرک</x:v>
      </x:c>
      <x:c r="D156" s="14" t="n">
        <x:v>1088667</x:v>
      </x:c>
      <x:c r="E156" s="3" t="str">
        <x:v>کارمزد مستقل شاپرک</x:v>
      </x:c>
      <x:c r="F156" s="3" t="str"/>
      <x:c r="G156" s="3" t="str">
        <x:v>PEP-M-1405-06</x:v>
      </x:c>
      <x:c r="H156" s="3" t="n">
        <x:v>1</x:v>
      </x:c>
      <x:c r="I156" s="3"/>
      <x:c r="J156" s="3"/>
      <x:c r="K156" s="3"/>
      <x:c r="L156" s="3"/>
    </x:row>
    <x:row r="157" ht="42" customHeight="1">
      <x:c r="A157" s="2" t="str">
        <x:v>PEP</x:v>
      </x:c>
      <x:c r="B157" s="3" t="str">
        <x:v>1405-06</x:v>
      </x:c>
      <x:c r="C157" s="17" t="str">
        <x:v>درآمد حاصل از ارائه خدمات پایانه های فروشگاهی</x:v>
      </x:c>
      <x:c r="D157" s="14" t="n">
        <x:v>25454</x:v>
      </x:c>
      <x:c r="E157" s="3" t="str">
        <x:v>خدمات و پشتیبانی پایانه فروش</x:v>
      </x:c>
      <x:c r="F157" s="3" t="str"/>
      <x:c r="G157" s="3" t="str">
        <x:v>PEP-M-1405-06</x:v>
      </x:c>
      <x:c r="H157" s="3" t="n">
        <x:v>2</x:v>
      </x:c>
      <x:c r="I157" s="3"/>
      <x:c r="J157" s="3"/>
      <x:c r="K157" s="3"/>
      <x:c r="L157" s="3"/>
    </x:row>
    <x:row r="158" ht="42" customHeight="1">
      <x:c r="A158" s="2" t="str">
        <x:v>PEP</x:v>
      </x:c>
      <x:c r="B158" s="3" t="str">
        <x:v>1405-06</x:v>
      </x:c>
      <x:c r="C158" s="17" t="str">
        <x:v>درآمد فروش پین و اعتبار شارژ تلفن همراه</x:v>
      </x:c>
      <x:c r="D158" s="14" t="n">
        <x:v>5328252</x:v>
      </x:c>
      <x:c r="E158" s="3" t="str">
        <x:v>فروش شارژ، پین و اعتبار</x:v>
      </x:c>
      <x:c r="F158" s="3" t="str"/>
      <x:c r="G158" s="3" t="str">
        <x:v>PEP-M-1405-06</x:v>
      </x:c>
      <x:c r="H158" s="3" t="n">
        <x:v>2</x:v>
      </x:c>
      <x:c r="I158" s="3"/>
      <x:c r="J158" s="3"/>
      <x:c r="K158" s="3"/>
      <x:c r="L158" s="3"/>
    </x:row>
    <x:row r="159" ht="42" customHeight="1">
      <x:c r="A159" s="2" t="str">
        <x:v>KISH</x:v>
      </x:c>
      <x:c r="B159" s="3" t="str">
        <x:v>1405-06</x:v>
      </x:c>
      <x:c r="C159" s="17" t="str">
        <x:v>درآمد حاصل از فروش شارژ تلفن همراه</x:v>
      </x:c>
      <x:c r="D159" s="14" t="n">
        <x:v>2998558</x:v>
      </x:c>
      <x:c r="E159" s="3" t="str">
        <x:v>فروش شارژ، پین و اعتبار</x:v>
      </x:c>
      <x:c r="F159" s="3" t="str"/>
      <x:c r="G159" s="3" t="str">
        <x:v>KISH-M-1405-06</x:v>
      </x:c>
      <x:c r="H159" s="3" t="n">
        <x:v>1</x:v>
      </x:c>
      <x:c r="I159" s="3"/>
      <x:c r="J159" s="3"/>
      <x:c r="K159" s="3"/>
      <x:c r="L159" s="3"/>
    </x:row>
    <x:row r="160" ht="42" customHeight="1">
      <x:c r="A160" s="2" t="str">
        <x:v>KISH</x:v>
      </x:c>
      <x:c r="B160" s="3" t="str">
        <x:v>1405-06</x:v>
      </x:c>
      <x:c r="C160" s="17" t="str">
        <x:v>اجاره دستگاه های کارتخوان و خالص کارمزد دریافتی از عملیات شاپرک</x:v>
      </x:c>
      <x:c r="D160" s="14" t="n">
        <x:v>2103043</x:v>
      </x:c>
      <x:c r="E160" s="3" t="str">
        <x:v>اجاره و کارمزد ترکیبی</x:v>
      </x:c>
      <x:c r="F160" s="3" t="str"/>
      <x:c r="G160" s="3" t="str">
        <x:v>KISH-M-1405-06</x:v>
      </x:c>
      <x:c r="H160" s="3" t="n">
        <x:v>1</x:v>
      </x:c>
      <x:c r="I160" s="3"/>
      <x:c r="J160" s="3"/>
      <x:c r="K160" s="3"/>
      <x:c r="L160" s="3"/>
    </x:row>
    <x:row r="161" ht="25" customHeight="1">
      <x:c r="A161" s="2"/>
      <x:c r="B161" s="3"/>
      <x:c r="C161" s="3"/>
      <x:c r="D161" s="3"/>
      <x:c r="E161" s="3"/>
      <x:c r="F161" s="3"/>
      <x:c r="G161" s="3"/>
      <x:c r="H161" s="3"/>
      <x:c r="I161" s="3"/>
      <x:c r="J161" s="3"/>
      <x:c r="K161" s="3"/>
      <x:c r="L161" s="3"/>
    </x:row>
    <x:row r="162" ht="25" customHeight="1">
      <x:c r="A162" s="2"/>
      <x:c r="B162" s="3"/>
      <x:c r="C162" s="3"/>
      <x:c r="D162" s="3"/>
      <x:c r="E162" s="3"/>
      <x:c r="F162" s="3"/>
      <x:c r="G162" s="3"/>
      <x:c r="H162" s="3"/>
      <x:c r="I162" s="3"/>
      <x:c r="J162" s="3"/>
      <x:c r="K162" s="3"/>
      <x:c r="L162" s="3"/>
    </x:row>
    <x:row r="163" ht="25" customHeight="1">
      <x:c r="A163" s="2"/>
      <x:c r="B163" s="3"/>
      <x:c r="C163" s="3"/>
      <x:c r="D163" s="3"/>
      <x:c r="E163" s="3"/>
      <x:c r="F163" s="3"/>
      <x:c r="G163" s="3"/>
      <x:c r="H163" s="3"/>
      <x:c r="I163" s="3"/>
      <x:c r="J163" s="3"/>
      <x:c r="K163" s="3"/>
      <x:c r="L163" s="3"/>
    </x:row>
    <x:row r="164" ht="25" customHeight="1">
      <x:c r="A164" s="2"/>
      <x:c r="B164" s="3"/>
      <x:c r="C164" s="3"/>
      <x:c r="D164" s="3"/>
      <x:c r="E164" s="3"/>
      <x:c r="F164" s="3"/>
      <x:c r="G164" s="3"/>
      <x:c r="H164" s="3"/>
      <x:c r="I164" s="3"/>
      <x:c r="J164" s="3"/>
      <x:c r="K164" s="3"/>
      <x:c r="L164" s="3"/>
    </x:row>
    <x:row r="165" ht="34" customHeight="1">
      <x:c r="A165" s="12" t="str">
        <x:v>شناسه ورودی</x:v>
      </x:c>
      <x:c r="B165" s="12" t="str">
        <x:v>شناسه پرونده</x:v>
      </x:c>
      <x:c r="C165" s="12" t="str">
        <x:v>مسیر سند ارائه‌شده</x:v>
      </x:c>
      <x:c r="D165" s="12" t="str">
        <x:v>SHA-256</x:v>
      </x:c>
      <x:c r="E165" s="12" t="str">
        <x:v>دوره</x:v>
      </x:c>
      <x:c r="F165" s="12" t="str">
        <x:v>انتخاب مبنا</x:v>
      </x:c>
      <x:c r="G165" s="3"/>
      <x:c r="H165" s="3"/>
      <x:c r="I165" s="3"/>
      <x:c r="J165" s="3"/>
      <x:c r="K165" s="3"/>
      <x:c r="L165" s="3"/>
    </x:row>
    <x:row r="166" ht="92" customHeight="1">
      <x:c r="A166" s="46" t="str">
        <x:v>AP-M-1405-07</x:v>
      </x:c>
      <x:c r="B166" s="17" t="str">
        <x:v>AP-M-1405-07</x:v>
      </x:c>
      <x:c r="C166" s="48" t="str">
        <x:v>work/new_codal/کدال مهر ماه/آسان پرداخت/file (2).pdf</x:v>
      </x:c>
      <x:c r="D166" s="49" t="str">
        <x:v>455c95d9dfe459ec4b3ae8f8c0fa4c15a7375493037b34e68f6bda45ee29bc50</x:v>
      </x:c>
      <x:c r="E166" s="17" t="str">
        <x:v>1405-07</x:v>
      </x:c>
      <x:c r="F166" s="17" t="str">
        <x:v>سند ارائه‌شده؛ آخرین نسخه آنلاین احراز نشده</x:v>
      </x:c>
      <x:c r="G166" s="3"/>
      <x:c r="H166" s="3"/>
      <x:c r="I166" s="3"/>
      <x:c r="J166" s="3"/>
      <x:c r="K166" s="3"/>
      <x:c r="L166" s="3"/>
    </x:row>
    <x:row r="167" ht="92" customHeight="1">
      <x:c r="A167" s="46" t="str">
        <x:v>AP-M-1404-07</x:v>
      </x:c>
      <x:c r="B167" s="17" t="str">
        <x:v>AP-M-1404-07</x:v>
      </x:c>
      <x:c r="C167" s="48" t="str">
        <x:v>work/new_codal/کدال مهر ماه/آسان پرداخت/file (5) 2.pdf</x:v>
      </x:c>
      <x:c r="D167" s="49" t="str">
        <x:v>b505a9ade6f17a4d9e17a551b8574ad4f1762c3c8f9a8cc4da146d9772781494</x:v>
      </x:c>
      <x:c r="E167" s="17" t="str">
        <x:v>1404-07</x:v>
      </x:c>
      <x:c r="F167" s="17" t="str">
        <x:v>سند ارائه‌شده؛ آخرین نسخه آنلاین احراز نشده</x:v>
      </x:c>
      <x:c r="G167" s="3"/>
      <x:c r="H167" s="3"/>
      <x:c r="I167" s="3"/>
      <x:c r="J167" s="3"/>
      <x:c r="K167" s="3"/>
      <x:c r="L167" s="3"/>
    </x:row>
    <x:row r="168" ht="92" customHeight="1">
      <x:c r="A168" s="46" t="str">
        <x:v>BEP-M-1405-07</x:v>
      </x:c>
      <x:c r="B168" s="17" t="str">
        <x:v>BEP-M-1405-07</x:v>
      </x:c>
      <x:c r="C168" s="48" t="str">
        <x:v>work/new_codal/کدال مهر ماه/به پرداخت/file.pdf</x:v>
      </x:c>
      <x:c r="D168" s="49" t="str">
        <x:v>b3708eb812b716cc73ac294e9e69ab4d402aa7de8d97f6262330797dac9feb54</x:v>
      </x:c>
      <x:c r="E168" s="17" t="str">
        <x:v>1405-07</x:v>
      </x:c>
      <x:c r="F168" s="17" t="str">
        <x:v>سند ارائه‌شده؛ آخرین نسخه آنلاین احراز نشده</x:v>
      </x:c>
      <x:c r="G168" s="3"/>
      <x:c r="H168" s="3"/>
      <x:c r="I168" s="3"/>
      <x:c r="J168" s="3"/>
      <x:c r="K168" s="3"/>
      <x:c r="L168" s="3"/>
    </x:row>
    <x:row r="169" ht="92" customHeight="1">
      <x:c r="A169" s="46" t="str">
        <x:v>BEP-M-1404-07</x:v>
      </x:c>
      <x:c r="B169" s="17" t="str">
        <x:v>BEP-M-1404-07</x:v>
      </x:c>
      <x:c r="C169" s="48" t="str">
        <x:v>work/new_codal/کدال مهر ماه/به پرداخت/file (4).pdf</x:v>
      </x:c>
      <x:c r="D169" s="49" t="str">
        <x:v>f648d2b9d97a00758ab069a0f80169e2de6eb7e2fccee131e740d829eb2f7eb1</x:v>
      </x:c>
      <x:c r="E169" s="17" t="str">
        <x:v>1404-07</x:v>
      </x:c>
      <x:c r="F169" s="17" t="str">
        <x:v>سند ارائه‌شده؛ آخرین نسخه آنلاین احراز نشده</x:v>
      </x:c>
      <x:c r="G169" s="3"/>
      <x:c r="H169" s="3"/>
      <x:c r="I169" s="3"/>
      <x:c r="J169" s="3"/>
      <x:c r="K169" s="3"/>
      <x:c r="L169" s="3"/>
    </x:row>
    <x:row r="170" ht="92" customHeight="1">
      <x:c r="A170" s="46" t="str">
        <x:v>PEP-M-1405-07-variant-B</x:v>
      </x:c>
      <x:c r="B170" s="17" t="str">
        <x:v>PEP-M-1405-07-variant-B</x:v>
      </x:c>
      <x:c r="C170" s="48" t="str">
        <x:v>upload/file(8).pdf</x:v>
      </x:c>
      <x:c r="D170" s="49" t="str">
        <x:v>623262150021bcfb51aaf79e2231d78b68672021f8f8a7fbeaac7b7f74774821</x:v>
      </x:c>
      <x:c r="E170" s="17" t="str">
        <x:v>1405-07</x:v>
      </x:c>
      <x:c r="F170" s="17" t="str">
        <x:v>تأیید کاربر؛ اصلاحیه رسمی احراز نشده</x:v>
      </x:c>
      <x:c r="G170" s="3"/>
      <x:c r="H170" s="3"/>
      <x:c r="I170" s="3"/>
      <x:c r="J170" s="3"/>
      <x:c r="K170" s="3"/>
      <x:c r="L170" s="3"/>
    </x:row>
    <x:row r="171" ht="92" customHeight="1">
      <x:c r="A171" s="46" t="str">
        <x:v>PEP-M-1404-07</x:v>
      </x:c>
      <x:c r="B171" s="17" t="str">
        <x:v>PEP-M-1404-07</x:v>
      </x:c>
      <x:c r="C171" s="48" t="str">
        <x:v>work/new_codal/کدال مهر ماه/پرداخت الکترونیک پاسارگاد/file (1) 2.pdf</x:v>
      </x:c>
      <x:c r="D171" s="49" t="str">
        <x:v>4c1177fc5e583fa7610954bec1dcabb27dae62db8d0e0613732eac1fce188fcf</x:v>
      </x:c>
      <x:c r="E171" s="17" t="str">
        <x:v>1404-07</x:v>
      </x:c>
      <x:c r="F171" s="17" t="str">
        <x:v>سند ارائه‌شده؛ آخرین نسخه آنلاین احراز نشده</x:v>
      </x:c>
      <x:c r="G171" s="3"/>
      <x:c r="H171" s="3"/>
      <x:c r="I171" s="3"/>
      <x:c r="J171" s="3"/>
      <x:c r="K171" s="3"/>
      <x:c r="L171" s="3"/>
    </x:row>
    <x:row r="172" ht="92" customHeight="1">
      <x:c r="A172" s="46" t="str">
        <x:v>RTP-M-1405-07</x:v>
      </x:c>
      <x:c r="B172" s="17" t="str">
        <x:v>RTP-M-1405-07</x:v>
      </x:c>
      <x:c r="C172" s="48" t="str">
        <x:v>work/new_codal/کدال مهر ماه/تاپ/file.pdf</x:v>
      </x:c>
      <x:c r="D172" s="49" t="str">
        <x:v>cdb9634e127ce9291cc6fc9c98ee895b4da3dd080dff11dbf2433385abb225c5</x:v>
      </x:c>
      <x:c r="E172" s="17" t="str">
        <x:v>1405-07</x:v>
      </x:c>
      <x:c r="F172" s="17" t="str">
        <x:v>سند ارائه‌شده؛ آخرین نسخه آنلاین احراز نشده</x:v>
      </x:c>
      <x:c r="G172" s="3"/>
      <x:c r="H172" s="3"/>
      <x:c r="I172" s="3"/>
      <x:c r="J172" s="3"/>
      <x:c r="K172" s="3"/>
      <x:c r="L172" s="3"/>
    </x:row>
    <x:row r="173" ht="92" customHeight="1">
      <x:c r="A173" s="46" t="str">
        <x:v>RTP-M-1404-07</x:v>
      </x:c>
      <x:c r="B173" s="17" t="str">
        <x:v>RTP-M-1404-07</x:v>
      </x:c>
      <x:c r="C173" s="48" t="str">
        <x:v>work/new_codal/کدال مهر ماه/تاپ/file (2).pdf</x:v>
      </x:c>
      <x:c r="D173" s="49" t="str">
        <x:v>f1fb937fe40644c1d72c3bef1ea4d46a5a3f1f5332aa31db90a66989e971b87d</x:v>
      </x:c>
      <x:c r="E173" s="17" t="str">
        <x:v>1404-07</x:v>
      </x:c>
      <x:c r="F173" s="17" t="str">
        <x:v>سند ارائه‌شده؛ آخرین نسخه آنلاین احراز نشده</x:v>
      </x:c>
      <x:c r="G173" s="3"/>
      <x:c r="H173" s="3"/>
      <x:c r="I173" s="3"/>
      <x:c r="J173" s="3"/>
      <x:c r="K173" s="3"/>
      <x:c r="L173" s="3"/>
    </x:row>
    <x:row r="174" ht="92" customHeight="1">
      <x:c r="A174" s="46" t="str">
        <x:v>SEP-M-1405-07</x:v>
      </x:c>
      <x:c r="B174" s="17" t="str">
        <x:v>SEP-M-1405-07</x:v>
      </x:c>
      <x:c r="C174" s="48" t="str">
        <x:v>work/new_codal/کدال مهر ماه/پرداخت الکترونیک سامان/file.pdf</x:v>
      </x:c>
      <x:c r="D174" s="49" t="str">
        <x:v>aefc492db317cc324225138ab7e640ad4ecb5141de715c57da03481d3c7a28b7</x:v>
      </x:c>
      <x:c r="E174" s="17" t="str">
        <x:v>1405-07</x:v>
      </x:c>
      <x:c r="F174" s="17" t="str">
        <x:v>سند ارائه‌شده؛ آخرین نسخه آنلاین احراز نشده</x:v>
      </x:c>
      <x:c r="G174" s="3"/>
      <x:c r="H174" s="3"/>
      <x:c r="I174" s="3"/>
      <x:c r="J174" s="3"/>
      <x:c r="K174" s="3"/>
      <x:c r="L174" s="3"/>
    </x:row>
    <x:row r="175" ht="92" customHeight="1">
      <x:c r="A175" s="46" t="str">
        <x:v>SEP-M-1404-07</x:v>
      </x:c>
      <x:c r="B175" s="17" t="str">
        <x:v>SEP-M-1404-07</x:v>
      </x:c>
      <x:c r="C175" s="48" t="str">
        <x:v>work/new_codal/کدال مهر ماه/پرداخت الکترونیک سامان/file (2) 2.pdf</x:v>
      </x:c>
      <x:c r="D175" s="49" t="str">
        <x:v>f597b6cbd6411c8fd51c94ebdb23d34b9ff312e430dc20addd57881f20d60567</x:v>
      </x:c>
      <x:c r="E175" s="17" t="str">
        <x:v>1404-07</x:v>
      </x:c>
      <x:c r="F175" s="17" t="str">
        <x:v>سند ارائه‌شده؛ آخرین نسخه آنلاین احراز نشده</x:v>
      </x:c>
      <x:c r="G175" s="3"/>
      <x:c r="H175" s="3"/>
      <x:c r="I175" s="3"/>
      <x:c r="J175" s="3"/>
      <x:c r="K175" s="3"/>
      <x:c r="L175" s="3"/>
    </x:row>
    <x:row r="176" ht="92" customHeight="1">
      <x:c r="A176" s="46" t="str">
        <x:v>KISH-M-1405-07</x:v>
      </x:c>
      <x:c r="B176" s="17" t="str">
        <x:v>KISH-M-1405-07</x:v>
      </x:c>
      <x:c r="C176" s="48" t="str">
        <x:v>work/new_codal/کدال مهر ماه/ایران کیش/file (1).pdf</x:v>
      </x:c>
      <x:c r="D176" s="49" t="str">
        <x:v>66d228781309ff593773f510f6bc37972871aa6f0c0d72fcd83aed8eabf10873</x:v>
      </x:c>
      <x:c r="E176" s="17" t="str">
        <x:v>1405-07</x:v>
      </x:c>
      <x:c r="F176" s="17" t="str">
        <x:v>سند ارائه‌شده؛ آخرین نسخه آنلاین احراز نشده</x:v>
      </x:c>
      <x:c r="G176" s="3"/>
      <x:c r="H176" s="3"/>
      <x:c r="I176" s="3"/>
      <x:c r="J176" s="3"/>
      <x:c r="K176" s="3"/>
      <x:c r="L176" s="3"/>
    </x:row>
    <x:row r="177" ht="92" customHeight="1">
      <x:c r="A177" s="46" t="str">
        <x:v>KISH-M-1404-07</x:v>
      </x:c>
      <x:c r="B177" s="17" t="str">
        <x:v>KISH-M-1404-07</x:v>
      </x:c>
      <x:c r="C177" s="48" t="str">
        <x:v>work/new_codal/کدال مهر ماه/ایران کیش/file 2.pdf</x:v>
      </x:c>
      <x:c r="D177" s="49" t="str">
        <x:v>416cadeb2356ce3fc7cbdcb28c83a7a7c9082d9e700dd5dcbf1ab31178318e90</x:v>
      </x:c>
      <x:c r="E177" s="17" t="str">
        <x:v>1404-07</x:v>
      </x:c>
      <x:c r="F177" s="17" t="str">
        <x:v>سند ارائه‌شده؛ آخرین نسخه آنلاین احراز نشده</x:v>
      </x:c>
      <x:c r="G177" s="3"/>
      <x:c r="H177" s="3"/>
      <x:c r="I177" s="3"/>
      <x:c r="J177" s="3"/>
      <x:c r="K177" s="3"/>
      <x:c r="L177" s="3"/>
    </x:row>
    <x:row r="178" ht="92" customHeight="1">
      <x:c r="A178" s="46" t="str">
        <x:v>AP-M-1405-06</x:v>
      </x:c>
      <x:c r="B178" s="17" t="str">
        <x:v>AP-M-1405-06</x:v>
      </x:c>
      <x:c r="C178" s="48" t="str">
        <x:v>work/archive/psp-september-source-archive/monthly/AP-M-1405-06.pdf</x:v>
      </x:c>
      <x:c r="D178" s="49" t="str">
        <x:v>556daff800e3c57ed9f0fcfab53f64bfdcab644dce9fed47fad23c224687a4b5</x:v>
      </x:c>
      <x:c r="E178" s="17" t="str">
        <x:v>1405-06</x:v>
      </x:c>
      <x:c r="F178" s="17" t="str">
        <x:v>سند ارائه‌شده؛ آخرین نسخه آنلاین احراز نشده</x:v>
      </x:c>
      <x:c r="G178" s="3"/>
      <x:c r="H178" s="3"/>
      <x:c r="I178" s="3"/>
      <x:c r="J178" s="3"/>
      <x:c r="K178" s="3"/>
      <x:c r="L178" s="3"/>
    </x:row>
    <x:row r="179" ht="92" customHeight="1">
      <x:c r="A179" s="46" t="str">
        <x:v>BEP-M-1405-06</x:v>
      </x:c>
      <x:c r="B179" s="17" t="str">
        <x:v>BEP-M-1405-06</x:v>
      </x:c>
      <x:c r="C179" s="48" t="str">
        <x:v>work/archive/psp-september-source-archive/monthly/BEP-M-1405-06.pdf</x:v>
      </x:c>
      <x:c r="D179" s="49" t="str">
        <x:v>816b1c9b96f95a0aa7976bdc20a176c3e4a4084063c860458e56ddf0d93606f3</x:v>
      </x:c>
      <x:c r="E179" s="17" t="str">
        <x:v>1405-06</x:v>
      </x:c>
      <x:c r="F179" s="17" t="str">
        <x:v>سند ارائه‌شده؛ آخرین نسخه آنلاین احراز نشده</x:v>
      </x:c>
      <x:c r="G179" s="3"/>
      <x:c r="H179" s="3"/>
      <x:c r="I179" s="3"/>
      <x:c r="J179" s="3"/>
      <x:c r="K179" s="3"/>
      <x:c r="L179" s="3"/>
    </x:row>
    <x:row r="180" ht="92" customHeight="1">
      <x:c r="A180" s="46" t="str">
        <x:v>RTP-M-1405-06</x:v>
      </x:c>
      <x:c r="B180" s="17" t="str">
        <x:v>RTP-M-1405-06</x:v>
      </x:c>
      <x:c r="C180" s="48" t="str">
        <x:v>work/archive/psp-september-source-archive/monthly/RTP-M-1405-06.pdf</x:v>
      </x:c>
      <x:c r="D180" s="49" t="str">
        <x:v>e2fab656cd47ce89db69ee1f80f078ce0598a3063a286f04e1f529d278d3550d</x:v>
      </x:c>
      <x:c r="E180" s="17" t="str">
        <x:v>1405-06</x:v>
      </x:c>
      <x:c r="F180" s="17" t="str">
        <x:v>سند ارائه‌شده؛ آخرین نسخه آنلاین احراز نشده</x:v>
      </x:c>
      <x:c r="G180" s="3"/>
      <x:c r="H180" s="3"/>
      <x:c r="I180" s="3"/>
      <x:c r="J180" s="3"/>
      <x:c r="K180" s="3"/>
      <x:c r="L180" s="3"/>
    </x:row>
    <x:row r="181" ht="92" customHeight="1">
      <x:c r="A181" s="46" t="str">
        <x:v>SEP-M-1405-06</x:v>
      </x:c>
      <x:c r="B181" s="17" t="str">
        <x:v>SEP-M-1405-06</x:v>
      </x:c>
      <x:c r="C181" s="48" t="str">
        <x:v>work/archive/psp-september-source-archive/monthly/SEP-M-1405-06.pdf</x:v>
      </x:c>
      <x:c r="D181" s="49" t="str">
        <x:v>ed950956bfb0b5875a2a32af3fee4187bf104420e3abfe67a2cfecf1f89489d4</x:v>
      </x:c>
      <x:c r="E181" s="17" t="str">
        <x:v>1405-06</x:v>
      </x:c>
      <x:c r="F181" s="17" t="str">
        <x:v>سند ارائه‌شده؛ آخرین نسخه آنلاین احراز نشده</x:v>
      </x:c>
      <x:c r="G181" s="3"/>
      <x:c r="H181" s="3"/>
      <x:c r="I181" s="3"/>
      <x:c r="J181" s="3"/>
      <x:c r="K181" s="3"/>
      <x:c r="L181" s="3"/>
    </x:row>
    <x:row r="182" ht="92" customHeight="1">
      <x:c r="A182" s="46" t="str">
        <x:v>PEP-M-1405-06</x:v>
      </x:c>
      <x:c r="B182" s="17" t="str">
        <x:v>PEP-M-1405-06</x:v>
      </x:c>
      <x:c r="C182" s="48" t="str">
        <x:v>work/archive/psp-september-source-archive/monthly/PEP-M-1405-06.pdf</x:v>
      </x:c>
      <x:c r="D182" s="49" t="str">
        <x:v>0366d95796745b0ce8f9c16f72fc800b69a4772947bdcdee9fa9a2c050303fd3</x:v>
      </x:c>
      <x:c r="E182" s="17" t="str">
        <x:v>1405-06</x:v>
      </x:c>
      <x:c r="F182" s="17" t="str">
        <x:v>سند ارائه‌شده؛ آخرین نسخه آنلاین احراز نشده</x:v>
      </x:c>
      <x:c r="G182" s="3"/>
      <x:c r="H182" s="3"/>
      <x:c r="I182" s="3"/>
      <x:c r="J182" s="3"/>
      <x:c r="K182" s="3"/>
      <x:c r="L182" s="3"/>
    </x:row>
    <x:row r="183" ht="92" customHeight="1">
      <x:c r="A183" s="46" t="str">
        <x:v>KISH-M-1405-06</x:v>
      </x:c>
      <x:c r="B183" s="17" t="str">
        <x:v>KISH-M-1405-06</x:v>
      </x:c>
      <x:c r="C183" s="48" t="str">
        <x:v>work/archive/psp-september-source-archive/monthly/KISH-M-1405-06.pdf</x:v>
      </x:c>
      <x:c r="D183" s="49" t="str">
        <x:v>e4e00b8b4eb36b6946ec4b59397be57b3fa5a26a74175131d07db13023bc2023</x:v>
      </x:c>
      <x:c r="E183" s="17" t="str">
        <x:v>1405-06</x:v>
      </x:c>
      <x:c r="F183" s="17" t="str">
        <x:v>سند ارائه‌شده؛ آخرین نسخه آنلاین احراز نشده</x:v>
      </x:c>
      <x:c r="G183" s="3"/>
      <x:c r="H183" s="3"/>
      <x:c r="I183" s="3"/>
      <x:c r="J183" s="3"/>
      <x:c r="K183" s="3"/>
      <x:c r="L183" s="3"/>
    </x:row>
    <x:row r="184" ht="92" customHeight="1">
      <x:c r="A184" s="46" t="str">
        <x:v>SHP-136</x:v>
      </x:c>
      <x:c r="B184" s="17" t="str">
        <x:v>SHP-136</x:v>
      </x:c>
      <x:c r="C184" s="48" t="str">
        <x:v>upload/6aeb217e24ac8ff787b1b810.pdf</x:v>
      </x:c>
      <x:c r="D184" s="49" t="str">
        <x:v>91c5cb30e52a53f6ac9999060c8d770ba24c71b71d1719bbb64e6461f6a234b9</x:v>
      </x:c>
      <x:c r="E184" s="17" t="str">
        <x:v>1405-07</x:v>
      </x:c>
      <x:c r="F184" s="17" t="str">
        <x:v>سند ارائه‌شده؛ آخرین نسخه آنلاین احراز نشده</x:v>
      </x:c>
      <x:c r="G184" s="3"/>
      <x:c r="H184" s="3"/>
      <x:c r="I184" s="3"/>
      <x:c r="J184" s="3"/>
      <x:c r="K184" s="3"/>
      <x:c r="L184" s="3"/>
    </x:row>
    <x:row r="185" ht="92" customHeight="1">
      <x:c r="A185" s="46" t="str">
        <x:v>SHP-135</x:v>
      </x:c>
      <x:c r="B185" s="17" t="str">
        <x:v>SHP-135</x:v>
      </x:c>
      <x:c r="C185" s="48" t="str">
        <x:v>work/archive/psp-september-source-archive/shaparak/SHP-135-1405-06.pdf</x:v>
      </x:c>
      <x:c r="D185" s="49" t="str">
        <x:v>1154a2bcfbb0ec11b0a38fad59c552b5572cc7fe508bc9c51c5636cb5cbd779a</x:v>
      </x:c>
      <x:c r="E185" s="17" t="str">
        <x:v>1405-06</x:v>
      </x:c>
      <x:c r="F185" s="17" t="str">
        <x:v>سند ارائه‌شده؛ آخرین نسخه آنلاین احراز نشده</x:v>
      </x:c>
      <x:c r="G185" s="3"/>
      <x:c r="H185" s="3"/>
      <x:c r="I185" s="3"/>
      <x:c r="J185" s="3"/>
      <x:c r="K185" s="3"/>
      <x:c r="L185" s="3"/>
    </x:row>
    <x:row r="186" ht="92" customHeight="1">
      <x:c r="A186" s="46" t="str">
        <x:v>SHP-124</x:v>
      </x:c>
      <x:c r="B186" s="17" t="str">
        <x:v>SHP-124</x:v>
      </x:c>
      <x:c r="C186" s="48" t="str">
        <x:v>upload/690c58f4e375bb1515fbb277.pdf</x:v>
      </x:c>
      <x:c r="D186" s="49" t="str">
        <x:v>47af4822997adf3d5f319a295f72ff2b7845bd248c6fd6360f1c69094b7860f3</x:v>
      </x:c>
      <x:c r="E186" s="17" t="str">
        <x:v>1404-07</x:v>
      </x:c>
      <x:c r="F186" s="17" t="str">
        <x:v>سند ارائه‌شده؛ آخرین نسخه آنلاین احراز نشده</x:v>
      </x:c>
      <x:c r="G186" s="3"/>
      <x:c r="H186" s="3"/>
      <x:c r="I186" s="3"/>
      <x:c r="J186" s="3"/>
      <x:c r="K186" s="3"/>
      <x:c r="L186" s="3"/>
    </x:row>
    <x:row r="187" ht="25" customHeight="1">
      <x:c r="A187" s="2"/>
      <x:c r="B187" s="3"/>
      <x:c r="C187" s="3"/>
      <x:c r="D187" s="3"/>
      <x:c r="E187" s="3"/>
      <x:c r="F187" s="3"/>
      <x:c r="G187" s="3"/>
      <x:c r="H187" s="3"/>
      <x:c r="I187" s="3"/>
      <x:c r="J187" s="3"/>
      <x:c r="K187" s="3"/>
      <x:c r="L187" s="3"/>
    </x:row>
    <x:row r="188" ht="25" customHeight="1">
      <x:c r="A188" s="2"/>
      <x:c r="B188" s="3"/>
      <x:c r="C188" s="3"/>
      <x:c r="D188" s="3"/>
      <x:c r="E188" s="3"/>
      <x:c r="F188" s="3"/>
      <x:c r="G188" s="3"/>
      <x:c r="H188" s="3"/>
      <x:c r="I188" s="3"/>
      <x:c r="J188" s="3"/>
      <x:c r="K188" s="3"/>
      <x:c r="L188" s="3"/>
    </x:row>
    <x:row r="189" ht="25" customHeight="1">
      <x:c r="A189" s="2"/>
      <x:c r="B189" s="3"/>
      <x:c r="C189" s="3"/>
      <x:c r="D189" s="3"/>
      <x:c r="E189" s="3"/>
      <x:c r="F189" s="3"/>
      <x:c r="G189" s="3"/>
      <x:c r="H189" s="3"/>
      <x:c r="I189" s="3"/>
      <x:c r="J189" s="3"/>
      <x:c r="K189" s="3"/>
      <x:c r="L189" s="3"/>
    </x:row>
    <x:row r="190" ht="25" customHeight="1">
      <x:c r="A190" s="2"/>
      <x:c r="B190" s="3"/>
      <x:c r="C190" s="3"/>
      <x:c r="D190" s="3"/>
      <x:c r="E190" s="3"/>
      <x:c r="F190" s="3"/>
      <x:c r="G190" s="3"/>
      <x:c r="H190" s="3"/>
      <x:c r="I190" s="3"/>
      <x:c r="J190" s="3"/>
      <x:c r="K190" s="3"/>
      <x:c r="L190" s="3"/>
    </x:row>
    <x:row r="191" ht="25" customHeight="1">
      <x:c r="A191" s="2"/>
      <x:c r="B191" s="3"/>
      <x:c r="C191" s="3"/>
      <x:c r="D191" s="3"/>
      <x:c r="E191" s="3"/>
      <x:c r="F191" s="3"/>
      <x:c r="G191" s="3"/>
      <x:c r="H191" s="3"/>
      <x:c r="I191" s="3"/>
      <x:c r="J191" s="3"/>
      <x:c r="K191" s="3"/>
      <x:c r="L191" s="3"/>
    </x:row>
    <x:row r="192" ht="25" customHeight="1">
      <x:c r="A192" s="2"/>
      <x:c r="B192" s="3"/>
      <x:c r="C192" s="3"/>
      <x:c r="D192" s="3"/>
      <x:c r="E192" s="3"/>
      <x:c r="F192" s="3"/>
      <x:c r="G192" s="3"/>
      <x:c r="H192" s="3"/>
      <x:c r="I192" s="3"/>
      <x:c r="J192" s="3"/>
      <x:c r="K192" s="3"/>
      <x:c r="L192" s="3"/>
    </x:row>
    <x:row r="193" ht="25" customHeight="1">
      <x:c r="A193" s="2"/>
      <x:c r="B193" s="3"/>
      <x:c r="C193" s="3"/>
      <x:c r="D193" s="3"/>
      <x:c r="E193" s="3"/>
      <x:c r="F193" s="3"/>
      <x:c r="G193" s="3"/>
      <x:c r="H193" s="3"/>
      <x:c r="I193" s="3"/>
      <x:c r="J193" s="3"/>
      <x:c r="K193" s="3"/>
      <x:c r="L193" s="3"/>
    </x:row>
    <x:row r="194" ht="25" customHeight="1">
      <x:c r="A194" s="2"/>
      <x:c r="B194" s="3"/>
      <x:c r="C194" s="3"/>
      <x:c r="D194" s="3"/>
      <x:c r="E194" s="3"/>
      <x:c r="F194" s="3"/>
      <x:c r="G194" s="3"/>
      <x:c r="H194" s="3"/>
      <x:c r="I194" s="3"/>
      <x:c r="J194" s="3"/>
      <x:c r="K194" s="3"/>
      <x:c r="L194" s="3"/>
    </x:row>
    <x:row r="195" ht="25" customHeight="1">
      <x:c r="A195" s="2"/>
      <x:c r="B195" s="3"/>
      <x:c r="C195" s="3"/>
      <x:c r="D195" s="3"/>
      <x:c r="E195" s="3"/>
      <x:c r="F195" s="3"/>
      <x:c r="G195" s="3"/>
      <x:c r="H195" s="3"/>
      <x:c r="I195" s="3"/>
      <x:c r="J195" s="3"/>
      <x:c r="K195" s="3"/>
      <x:c r="L195" s="3"/>
    </x:row>
    <x:row r="196" ht="25" customHeight="1">
      <x:c r="A196" s="2"/>
      <x:c r="B196" s="3"/>
      <x:c r="C196" s="3"/>
      <x:c r="D196" s="3"/>
      <x:c r="E196" s="3"/>
      <x:c r="F196" s="3"/>
      <x:c r="G196" s="3"/>
      <x:c r="H196" s="3"/>
      <x:c r="I196" s="3"/>
      <x:c r="J196" s="3"/>
      <x:c r="K196" s="3"/>
      <x:c r="L196" s="3"/>
    </x:row>
    <x:row r="197" ht="25" customHeight="1">
      <x:c r="A197" s="2"/>
      <x:c r="B197" s="3"/>
      <x:c r="C197" s="3"/>
      <x:c r="D197" s="3"/>
      <x:c r="E197" s="3"/>
      <x:c r="F197" s="3"/>
      <x:c r="G197" s="3"/>
      <x:c r="H197" s="3"/>
      <x:c r="I197" s="3"/>
      <x:c r="J197" s="3"/>
      <x:c r="K197" s="3"/>
      <x:c r="L197" s="3"/>
    </x:row>
    <x:row r="198" ht="25" customHeight="1">
      <x:c r="A198" s="2"/>
      <x:c r="B198" s="3"/>
      <x:c r="C198" s="3"/>
      <x:c r="D198" s="3"/>
      <x:c r="E198" s="3"/>
      <x:c r="F198" s="3"/>
      <x:c r="G198" s="3"/>
      <x:c r="H198" s="3"/>
      <x:c r="I198" s="3"/>
      <x:c r="J198" s="3"/>
      <x:c r="K198" s="3"/>
      <x:c r="L198" s="3"/>
    </x:row>
    <x:row r="199" ht="25" customHeight="1">
      <x:c r="A199" s="2"/>
      <x:c r="B199" s="3"/>
      <x:c r="C199" s="3"/>
      <x:c r="D199" s="3"/>
      <x:c r="E199" s="3"/>
      <x:c r="F199" s="3"/>
      <x:c r="G199" s="3"/>
      <x:c r="H199" s="3"/>
      <x:c r="I199" s="3"/>
      <x:c r="J199" s="3"/>
      <x:c r="K199" s="3"/>
      <x:c r="L199" s="3"/>
    </x:row>
    <x:row r="200" ht="25" customHeight="1">
      <x:c r="A200" s="2"/>
      <x:c r="B200" s="3"/>
      <x:c r="C200" s="3"/>
      <x:c r="D200" s="3"/>
      <x:c r="E200" s="3"/>
      <x:c r="F200" s="3"/>
      <x:c r="G200" s="3"/>
      <x:c r="H200" s="3"/>
      <x:c r="I200" s="3"/>
      <x:c r="J200" s="3"/>
      <x:c r="K200" s="3"/>
      <x:c r="L200" s="3"/>
    </x:row>
    <x:row r="201" ht="25" customHeight="1">
      <x:c r="A201" s="2"/>
      <x:c r="B201" s="3"/>
      <x:c r="C201" s="3"/>
      <x:c r="D201" s="3"/>
      <x:c r="E201" s="3"/>
      <x:c r="F201" s="3"/>
      <x:c r="G201" s="3"/>
      <x:c r="H201" s="3"/>
      <x:c r="I201" s="3"/>
      <x:c r="J201" s="3"/>
      <x:c r="K201" s="3"/>
      <x:c r="L201" s="3"/>
    </x:row>
    <x:row r="202" ht="25" customHeight="1">
      <x:c r="A202" s="2"/>
      <x:c r="B202" s="3"/>
      <x:c r="C202" s="3"/>
      <x:c r="D202" s="3"/>
      <x:c r="E202" s="3"/>
      <x:c r="F202" s="3"/>
      <x:c r="G202" s="3"/>
      <x:c r="H202" s="3"/>
      <x:c r="I202" s="3"/>
      <x:c r="J202" s="3"/>
      <x:c r="K202" s="3"/>
      <x:c r="L202" s="3"/>
    </x:row>
    <x:row r="203" ht="25" customHeight="1">
      <x:c r="A203" s="2"/>
      <x:c r="B203" s="3"/>
      <x:c r="C203" s="3"/>
      <x:c r="D203" s="3"/>
      <x:c r="E203" s="3"/>
      <x:c r="F203" s="3"/>
      <x:c r="G203" s="3"/>
      <x:c r="H203" s="3"/>
      <x:c r="I203" s="3"/>
      <x:c r="J203" s="3"/>
      <x:c r="K203" s="3"/>
      <x:c r="L203" s="3"/>
    </x:row>
    <x:row r="204" ht="25" customHeight="1">
      <x:c r="A204" s="2"/>
      <x:c r="B204" s="3"/>
      <x:c r="C204" s="3"/>
      <x:c r="D204" s="3"/>
      <x:c r="E204" s="3"/>
      <x:c r="F204" s="3"/>
      <x:c r="G204" s="3"/>
      <x:c r="H204" s="3"/>
      <x:c r="I204" s="3"/>
      <x:c r="J204" s="3"/>
      <x:c r="K204" s="3"/>
      <x:c r="L204" s="3"/>
    </x:row>
    <x:row r="205" ht="25" customHeight="1">
      <x:c r="A205" s="2"/>
      <x:c r="B205" s="3"/>
      <x:c r="C205" s="3"/>
      <x:c r="D205" s="3"/>
      <x:c r="E205" s="3"/>
      <x:c r="F205" s="3"/>
      <x:c r="G205" s="3"/>
      <x:c r="H205" s="3"/>
      <x:c r="I205" s="3"/>
      <x:c r="J205" s="3"/>
      <x:c r="K205" s="3"/>
      <x:c r="L205" s="3"/>
    </x:row>
    <x:row r="206" ht="25" customHeight="1">
      <x:c r="A206" s="2"/>
      <x:c r="B206" s="3"/>
      <x:c r="C206" s="3"/>
      <x:c r="D206" s="3"/>
      <x:c r="E206" s="3"/>
      <x:c r="F206" s="3"/>
      <x:c r="G206" s="3"/>
      <x:c r="H206" s="3"/>
      <x:c r="I206" s="3"/>
      <x:c r="J206" s="3"/>
      <x:c r="K206" s="3"/>
      <x:c r="L206" s="3"/>
    </x:row>
    <x:row r="207" ht="25" customHeight="1">
      <x:c r="A207" s="2"/>
      <x:c r="B207" s="3"/>
      <x:c r="C207" s="3"/>
      <x:c r="D207" s="3"/>
      <x:c r="E207" s="3"/>
      <x:c r="F207" s="3"/>
      <x:c r="G207" s="3"/>
      <x:c r="H207" s="3"/>
      <x:c r="I207" s="3"/>
      <x:c r="J207" s="3"/>
      <x:c r="K207" s="3"/>
      <x:c r="L207" s="3"/>
    </x:row>
    <x:row r="208" ht="25" customHeight="1">
      <x:c r="A208" s="2"/>
      <x:c r="B208" s="3"/>
      <x:c r="C208" s="3"/>
      <x:c r="D208" s="3"/>
      <x:c r="E208" s="3"/>
      <x:c r="F208" s="3"/>
      <x:c r="G208" s="3"/>
      <x:c r="H208" s="3"/>
      <x:c r="I208" s="3"/>
      <x:c r="J208" s="3"/>
      <x:c r="K208" s="3"/>
      <x:c r="L208" s="3"/>
    </x:row>
    <x:row r="209" ht="25" customHeight="1">
      <x:c r="A209" s="2"/>
      <x:c r="B209" s="3"/>
      <x:c r="C209" s="3"/>
      <x:c r="D209" s="3"/>
      <x:c r="E209" s="3"/>
      <x:c r="F209" s="3"/>
      <x:c r="G209" s="3"/>
      <x:c r="H209" s="3"/>
      <x:c r="I209" s="3"/>
      <x:c r="J209" s="3"/>
      <x:c r="K209" s="3"/>
      <x:c r="L209" s="3"/>
    </x:row>
    <x:row r="210" ht="25" customHeight="1">
      <x:c r="A210" s="2"/>
      <x:c r="B210" s="3"/>
      <x:c r="C210" s="3"/>
      <x:c r="D210" s="3"/>
      <x:c r="E210" s="3"/>
      <x:c r="F210" s="3"/>
      <x:c r="G210" s="3"/>
      <x:c r="H210" s="3"/>
      <x:c r="I210" s="3"/>
      <x:c r="J210" s="3"/>
      <x:c r="K210" s="3"/>
      <x:c r="L210" s="3"/>
    </x:row>
    <x:row r="211" ht="25" customHeight="1">
      <x:c r="A211" s="2"/>
      <x:c r="B211" s="3"/>
      <x:c r="C211" s="3"/>
      <x:c r="D211" s="3"/>
      <x:c r="E211" s="3"/>
      <x:c r="F211" s="3"/>
      <x:c r="G211" s="3"/>
      <x:c r="H211" s="3"/>
      <x:c r="I211" s="3"/>
      <x:c r="J211" s="3"/>
      <x:c r="K211" s="3"/>
      <x:c r="L211" s="3"/>
    </x:row>
    <x:row r="212" ht="25" customHeight="1">
      <x:c r="A212" s="2"/>
      <x:c r="B212" s="3"/>
      <x:c r="C212" s="3"/>
      <x:c r="D212" s="3"/>
      <x:c r="E212" s="3"/>
      <x:c r="F212" s="3"/>
      <x:c r="G212" s="3"/>
      <x:c r="H212" s="3"/>
      <x:c r="I212" s="3"/>
      <x:c r="J212" s="3"/>
      <x:c r="K212" s="3"/>
      <x:c r="L212" s="3"/>
    </x:row>
    <x:row r="213" ht="25" customHeight="1">
      <x:c r="A213" s="2"/>
      <x:c r="B213" s="3"/>
      <x:c r="C213" s="3"/>
      <x:c r="D213" s="3"/>
      <x:c r="E213" s="3"/>
      <x:c r="F213" s="3"/>
      <x:c r="G213" s="3"/>
      <x:c r="H213" s="3"/>
      <x:c r="I213" s="3"/>
      <x:c r="J213" s="3"/>
      <x:c r="K213" s="3"/>
      <x:c r="L213" s="3"/>
    </x:row>
    <x:row r="214" ht="25" customHeight="1">
      <x:c r="A214" s="2"/>
      <x:c r="B214" s="3"/>
      <x:c r="C214" s="3"/>
      <x:c r="D214" s="3"/>
      <x:c r="E214" s="3"/>
      <x:c r="F214" s="3"/>
      <x:c r="G214" s="3"/>
      <x:c r="H214" s="3"/>
      <x:c r="I214" s="3"/>
      <x:c r="J214" s="3"/>
      <x:c r="K214" s="3"/>
      <x:c r="L214" s="3"/>
    </x:row>
    <x:row r="215" ht="25" customHeight="1">
      <x:c r="A215" s="2"/>
      <x:c r="B215" s="3"/>
      <x:c r="C215" s="3"/>
      <x:c r="D215" s="3"/>
      <x:c r="E215" s="3"/>
      <x:c r="F215" s="3"/>
      <x:c r="G215" s="3"/>
      <x:c r="H215" s="3"/>
      <x:c r="I215" s="3"/>
      <x:c r="J215" s="3"/>
      <x:c r="K215" s="3"/>
      <x:c r="L215" s="3"/>
    </x:row>
    <x:row r="216" ht="25" customHeight="1">
      <x:c r="A216" s="2"/>
      <x:c r="B216" s="3"/>
      <x:c r="C216" s="3"/>
      <x:c r="D216" s="3"/>
      <x:c r="E216" s="3"/>
      <x:c r="F216" s="3"/>
      <x:c r="G216" s="3"/>
      <x:c r="H216" s="3"/>
      <x:c r="I216" s="3"/>
      <x:c r="J216" s="3"/>
      <x:c r="K216" s="3"/>
      <x:c r="L216" s="3"/>
    </x:row>
    <x:row r="217" ht="25" customHeight="1">
      <x:c r="A217" s="2"/>
      <x:c r="B217" s="3"/>
      <x:c r="C217" s="3"/>
      <x:c r="D217" s="3"/>
      <x:c r="E217" s="3"/>
      <x:c r="F217" s="3"/>
      <x:c r="G217" s="3"/>
      <x:c r="H217" s="3"/>
      <x:c r="I217" s="3"/>
      <x:c r="J217" s="3"/>
      <x:c r="K217" s="3"/>
      <x:c r="L217" s="3"/>
    </x:row>
    <x:row r="218" ht="25" customHeight="1">
      <x:c r="A218" s="2"/>
      <x:c r="B218" s="3"/>
      <x:c r="C218" s="3"/>
      <x:c r="D218" s="3"/>
      <x:c r="E218" s="3"/>
      <x:c r="F218" s="3"/>
      <x:c r="G218" s="3"/>
      <x:c r="H218" s="3"/>
      <x:c r="I218" s="3"/>
      <x:c r="J218" s="3"/>
      <x:c r="K218" s="3"/>
      <x:c r="L218" s="3"/>
    </x:row>
    <x:row r="219" ht="25" customHeight="1">
      <x:c r="A219" s="2"/>
      <x:c r="B219" s="3"/>
      <x:c r="C219" s="3"/>
      <x:c r="D219" s="3"/>
      <x:c r="E219" s="3"/>
      <x:c r="F219" s="3"/>
      <x:c r="G219" s="3"/>
      <x:c r="H219" s="3"/>
      <x:c r="I219" s="3"/>
      <x:c r="J219" s="3"/>
      <x:c r="K219" s="3"/>
      <x:c r="L219" s="3"/>
    </x:row>
    <x:row r="220" ht="25" customHeight="1">
      <x:c r="A220" s="2"/>
      <x:c r="B220" s="3"/>
      <x:c r="C220" s="3"/>
      <x:c r="D220" s="3"/>
      <x:c r="E220" s="3"/>
      <x:c r="F220" s="3"/>
      <x:c r="G220" s="3"/>
      <x:c r="H220" s="3"/>
      <x:c r="I220" s="3"/>
      <x:c r="J220" s="3"/>
      <x:c r="K220" s="3"/>
      <x:c r="L220" s="3"/>
    </x:row>
    <x:row r="221" ht="25" customHeight="1">
      <x:c r="A221" s="2"/>
      <x:c r="B221" s="3"/>
      <x:c r="C221" s="3"/>
      <x:c r="D221" s="3"/>
      <x:c r="E221" s="3"/>
      <x:c r="F221" s="3"/>
      <x:c r="G221" s="3"/>
      <x:c r="H221" s="3"/>
      <x:c r="I221" s="3"/>
      <x:c r="J221" s="3"/>
      <x:c r="K221" s="3"/>
      <x:c r="L221" s="3"/>
    </x:row>
    <x:row r="222" ht="25" customHeight="1">
      <x:c r="A222" s="2"/>
      <x:c r="B222" s="3"/>
      <x:c r="C222" s="3"/>
      <x:c r="D222" s="3"/>
      <x:c r="E222" s="3"/>
      <x:c r="F222" s="3"/>
      <x:c r="G222" s="3"/>
      <x:c r="H222" s="3"/>
      <x:c r="I222" s="3"/>
      <x:c r="J222" s="3"/>
      <x:c r="K222" s="3"/>
      <x:c r="L222" s="3"/>
    </x:row>
    <x:row r="223" ht="25" customHeight="1">
      <x:c r="A223" s="2"/>
      <x:c r="B223" s="3"/>
      <x:c r="C223" s="3"/>
      <x:c r="D223" s="3"/>
      <x:c r="E223" s="3"/>
      <x:c r="F223" s="3"/>
      <x:c r="G223" s="3"/>
      <x:c r="H223" s="3"/>
      <x:c r="I223" s="3"/>
      <x:c r="J223" s="3"/>
      <x:c r="K223" s="3"/>
      <x:c r="L223" s="3"/>
    </x:row>
    <x:row r="224" ht="25" customHeight="1">
      <x:c r="A224" s="2"/>
      <x:c r="B224" s="3"/>
      <x:c r="C224" s="3"/>
      <x:c r="D224" s="3"/>
      <x:c r="E224" s="3"/>
      <x:c r="F224" s="3"/>
      <x:c r="G224" s="3"/>
      <x:c r="H224" s="3"/>
      <x:c r="I224" s="3"/>
      <x:c r="J224" s="3"/>
      <x:c r="K224" s="3"/>
      <x:c r="L224" s="3"/>
    </x:row>
    <x:row r="225" ht="25" customHeight="1">
      <x:c r="A225" s="2"/>
      <x:c r="B225" s="3"/>
      <x:c r="C225" s="3"/>
      <x:c r="D225" s="3"/>
      <x:c r="E225" s="3"/>
      <x:c r="F225" s="3"/>
      <x:c r="G225" s="3"/>
      <x:c r="H225" s="3"/>
      <x:c r="I225" s="3"/>
      <x:c r="J225" s="3"/>
      <x:c r="K225" s="3"/>
      <x:c r="L225" s="3"/>
    </x:row>
    <x:row r="226" ht="25" customHeight="1">
      <x:c r="A226" s="2"/>
      <x:c r="B226" s="3"/>
      <x:c r="C226" s="3"/>
      <x:c r="D226" s="3"/>
      <x:c r="E226" s="3"/>
      <x:c r="F226" s="3"/>
      <x:c r="G226" s="3"/>
      <x:c r="H226" s="3"/>
      <x:c r="I226" s="3"/>
      <x:c r="J226" s="3"/>
      <x:c r="K226" s="3"/>
      <x:c r="L226" s="3"/>
    </x:row>
    <x:row r="227" ht="25" customHeight="1">
      <x:c r="A227" s="2"/>
      <x:c r="B227" s="3"/>
      <x:c r="C227" s="3"/>
      <x:c r="D227" s="3"/>
      <x:c r="E227" s="3"/>
      <x:c r="F227" s="3"/>
      <x:c r="G227" s="3"/>
      <x:c r="H227" s="3"/>
      <x:c r="I227" s="3"/>
      <x:c r="J227" s="3"/>
      <x:c r="K227" s="3"/>
      <x:c r="L227" s="3"/>
    </x:row>
    <x:row r="228" ht="25" customHeight="1">
      <x:c r="A228" s="2"/>
      <x:c r="B228" s="3"/>
      <x:c r="C228" s="3"/>
      <x:c r="D228" s="3"/>
      <x:c r="E228" s="3"/>
      <x:c r="F228" s="3"/>
      <x:c r="G228" s="3"/>
      <x:c r="H228" s="3"/>
      <x:c r="I228" s="3"/>
      <x:c r="J228" s="3"/>
      <x:c r="K228" s="3"/>
      <x:c r="L228" s="3"/>
    </x:row>
    <x:row r="229" ht="25" customHeight="1">
      <x:c r="A229" s="2"/>
      <x:c r="B229" s="3"/>
      <x:c r="C229" s="3"/>
      <x:c r="D229" s="3"/>
      <x:c r="E229" s="3"/>
      <x:c r="F229" s="3"/>
      <x:c r="G229" s="3"/>
      <x:c r="H229" s="3"/>
      <x:c r="I229" s="3"/>
      <x:c r="J229" s="3"/>
      <x:c r="K229" s="3"/>
      <x:c r="L229" s="3"/>
    </x:row>
    <x:row r="230" ht="25" customHeight="1">
      <x:c r="A230" s="2"/>
      <x:c r="B230" s="3"/>
      <x:c r="C230" s="3"/>
      <x:c r="D230" s="3"/>
      <x:c r="E230" s="3"/>
      <x:c r="F230" s="3"/>
      <x:c r="G230" s="3"/>
      <x:c r="H230" s="3"/>
      <x:c r="I230" s="3"/>
      <x:c r="J230" s="3"/>
      <x:c r="K230" s="3"/>
      <x:c r="L230" s="3"/>
    </x:row>
    <x:row r="231" ht="25" customHeight="1">
      <x:c r="A231" s="2"/>
      <x:c r="B231" s="3"/>
      <x:c r="C231" s="3"/>
      <x:c r="D231" s="3"/>
      <x:c r="E231" s="3"/>
      <x:c r="F231" s="3"/>
      <x:c r="G231" s="3"/>
      <x:c r="H231" s="3"/>
      <x:c r="I231" s="3"/>
      <x:c r="J231" s="3"/>
      <x:c r="K231" s="3"/>
      <x:c r="L231" s="3"/>
    </x:row>
    <x:row r="232" ht="25" customHeight="1">
      <x:c r="A232" s="2"/>
      <x:c r="B232" s="3"/>
      <x:c r="C232" s="3"/>
      <x:c r="D232" s="3"/>
      <x:c r="E232" s="3"/>
      <x:c r="F232" s="3"/>
      <x:c r="G232" s="3"/>
      <x:c r="H232" s="3"/>
      <x:c r="I232" s="3"/>
      <x:c r="J232" s="3"/>
      <x:c r="K232" s="3"/>
      <x:c r="L232" s="3"/>
    </x:row>
    <x:row r="233" ht="25" customHeight="1">
      <x:c r="A233" s="2"/>
      <x:c r="B233" s="3"/>
      <x:c r="C233" s="3"/>
      <x:c r="D233" s="3"/>
      <x:c r="E233" s="3"/>
      <x:c r="F233" s="3"/>
      <x:c r="G233" s="3"/>
      <x:c r="H233" s="3"/>
      <x:c r="I233" s="3"/>
      <x:c r="J233" s="3"/>
      <x:c r="K233" s="3"/>
      <x:c r="L233" s="3"/>
    </x:row>
    <x:row r="234" ht="25" customHeight="1">
      <x:c r="A234" s="2"/>
      <x:c r="B234" s="3"/>
      <x:c r="C234" s="3"/>
      <x:c r="D234" s="3"/>
      <x:c r="E234" s="3"/>
      <x:c r="F234" s="3"/>
      <x:c r="G234" s="3"/>
      <x:c r="H234" s="3"/>
      <x:c r="I234" s="3"/>
      <x:c r="J234" s="3"/>
      <x:c r="K234" s="3"/>
      <x:c r="L234" s="3"/>
    </x:row>
    <x:row r="235" ht="25" customHeight="1">
      <x:c r="A235" s="2"/>
      <x:c r="B235" s="3"/>
      <x:c r="C235" s="3"/>
      <x:c r="D235" s="3"/>
      <x:c r="E235" s="3"/>
      <x:c r="F235" s="3"/>
      <x:c r="G235" s="3"/>
      <x:c r="H235" s="3"/>
      <x:c r="I235" s="3"/>
      <x:c r="J235" s="3"/>
      <x:c r="K235" s="3"/>
      <x:c r="L235" s="3"/>
    </x:row>
    <x:row r="236" ht="25" customHeight="1">
      <x:c r="A236" s="2"/>
      <x:c r="B236" s="3"/>
      <x:c r="C236" s="3"/>
      <x:c r="D236" s="3"/>
      <x:c r="E236" s="3"/>
      <x:c r="F236" s="3"/>
      <x:c r="G236" s="3"/>
      <x:c r="H236" s="3"/>
      <x:c r="I236" s="3"/>
      <x:c r="J236" s="3"/>
      <x:c r="K236" s="3"/>
      <x:c r="L236" s="3"/>
    </x:row>
    <x:row r="237" ht="25" customHeight="1">
      <x:c r="A237" s="2"/>
      <x:c r="B237" s="3"/>
      <x:c r="C237" s="3"/>
      <x:c r="D237" s="3"/>
      <x:c r="E237" s="3"/>
      <x:c r="F237" s="3"/>
      <x:c r="G237" s="3"/>
      <x:c r="H237" s="3"/>
      <x:c r="I237" s="3"/>
      <x:c r="J237" s="3"/>
      <x:c r="K237" s="3"/>
      <x:c r="L237" s="3"/>
    </x:row>
    <x:row r="238" ht="25" customHeight="1">
      <x:c r="A238" s="2"/>
      <x:c r="B238" s="3"/>
      <x:c r="C238" s="3"/>
      <x:c r="D238" s="3"/>
      <x:c r="E238" s="3"/>
      <x:c r="F238" s="3"/>
      <x:c r="G238" s="3"/>
      <x:c r="H238" s="3"/>
      <x:c r="I238" s="3"/>
      <x:c r="J238" s="3"/>
      <x:c r="K238" s="3"/>
      <x:c r="L238" s="3"/>
    </x:row>
    <x:row r="239" ht="25" customHeight="1">
      <x:c r="A239" s="2"/>
      <x:c r="B239" s="3"/>
      <x:c r="C239" s="3"/>
      <x:c r="D239" s="3"/>
      <x:c r="E239" s="3"/>
      <x:c r="F239" s="3"/>
      <x:c r="G239" s="3"/>
      <x:c r="H239" s="3"/>
      <x:c r="I239" s="3"/>
      <x:c r="J239" s="3"/>
      <x:c r="K239" s="3"/>
      <x:c r="L239" s="3"/>
    </x:row>
    <x:row r="240" ht="25" customHeight="1">
      <x:c r="A240" s="2"/>
      <x:c r="B240" s="3"/>
      <x:c r="C240" s="3"/>
      <x:c r="D240" s="3"/>
      <x:c r="E240" s="3"/>
      <x:c r="F240" s="3"/>
      <x:c r="G240" s="3"/>
      <x:c r="H240" s="3"/>
      <x:c r="I240" s="3"/>
      <x:c r="J240" s="3"/>
      <x:c r="K240" s="3"/>
      <x:c r="L240" s="3"/>
    </x:row>
    <x:row r="241" ht="25" customHeight="1">
      <x:c r="A241" s="2"/>
      <x:c r="B241" s="3"/>
      <x:c r="C241" s="3"/>
      <x:c r="D241" s="3"/>
      <x:c r="E241" s="3"/>
      <x:c r="F241" s="3"/>
      <x:c r="G241" s="3"/>
      <x:c r="H241" s="3"/>
      <x:c r="I241" s="3"/>
      <x:c r="J241" s="3"/>
      <x:c r="K241" s="3"/>
      <x:c r="L241" s="3"/>
    </x:row>
    <x:row r="242" ht="25" customHeight="1">
      <x:c r="A242" s="2"/>
      <x:c r="B242" s="3"/>
      <x:c r="C242" s="3"/>
      <x:c r="D242" s="3"/>
      <x:c r="E242" s="3"/>
      <x:c r="F242" s="3"/>
      <x:c r="G242" s="3"/>
      <x:c r="H242" s="3"/>
      <x:c r="I242" s="3"/>
      <x:c r="J242" s="3"/>
      <x:c r="K242" s="3"/>
      <x:c r="L242" s="3"/>
    </x:row>
    <x:row r="243" ht="25" customHeight="1">
      <x:c r="A243" s="2"/>
      <x:c r="B243" s="3"/>
      <x:c r="C243" s="3"/>
      <x:c r="D243" s="3"/>
      <x:c r="E243" s="3"/>
      <x:c r="F243" s="3"/>
      <x:c r="G243" s="3"/>
      <x:c r="H243" s="3"/>
      <x:c r="I243" s="3"/>
      <x:c r="J243" s="3"/>
      <x:c r="K243" s="3"/>
      <x:c r="L243" s="3"/>
    </x:row>
    <x:row r="244" ht="25" customHeight="1">
      <x:c r="A244" s="2"/>
      <x:c r="B244" s="3"/>
      <x:c r="C244" s="3"/>
      <x:c r="D244" s="3"/>
      <x:c r="E244" s="3"/>
      <x:c r="F244" s="3"/>
      <x:c r="G244" s="3"/>
      <x:c r="H244" s="3"/>
      <x:c r="I244" s="3"/>
      <x:c r="J244" s="3"/>
      <x:c r="K244" s="3"/>
      <x:c r="L244" s="3"/>
    </x:row>
    <x:row r="245" ht="25" customHeight="1">
      <x:c r="A245" s="2"/>
      <x:c r="B245" s="3"/>
      <x:c r="C245" s="3"/>
      <x:c r="D245" s="3"/>
      <x:c r="E245" s="3"/>
      <x:c r="F245" s="3"/>
      <x:c r="G245" s="3"/>
      <x:c r="H245" s="3"/>
      <x:c r="I245" s="3"/>
      <x:c r="J245" s="3"/>
      <x:c r="K245" s="3"/>
      <x:c r="L245" s="3"/>
    </x:row>
    <x:row r="246" ht="25" customHeight="1">
      <x:c r="A246" s="2"/>
      <x:c r="B246" s="3"/>
      <x:c r="C246" s="3"/>
      <x:c r="D246" s="3"/>
      <x:c r="E246" s="3"/>
      <x:c r="F246" s="3"/>
      <x:c r="G246" s="3"/>
      <x:c r="H246" s="3"/>
      <x:c r="I246" s="3"/>
      <x:c r="J246" s="3"/>
      <x:c r="K246" s="3"/>
      <x:c r="L246" s="3"/>
    </x:row>
    <x:row r="247" ht="25" customHeight="1">
      <x:c r="A247" s="2"/>
      <x:c r="B247" s="3"/>
      <x:c r="C247" s="3"/>
      <x:c r="D247" s="3"/>
      <x:c r="E247" s="3"/>
      <x:c r="F247" s="3"/>
      <x:c r="G247" s="3"/>
      <x:c r="H247" s="3"/>
      <x:c r="I247" s="3"/>
      <x:c r="J247" s="3"/>
      <x:c r="K247" s="3"/>
      <x:c r="L247" s="3"/>
    </x:row>
    <x:row r="248" ht="25" customHeight="1">
      <x:c r="A248" s="2"/>
      <x:c r="B248" s="3"/>
      <x:c r="C248" s="3"/>
      <x:c r="D248" s="3"/>
      <x:c r="E248" s="3"/>
      <x:c r="F248" s="3"/>
      <x:c r="G248" s="3"/>
      <x:c r="H248" s="3"/>
      <x:c r="I248" s="3"/>
      <x:c r="J248" s="3"/>
      <x:c r="K248" s="3"/>
      <x:c r="L248" s="3"/>
    </x:row>
    <x:row r="249" ht="25" customHeight="1">
      <x:c r="A249" s="2"/>
      <x:c r="B249" s="3"/>
      <x:c r="C249" s="3"/>
      <x:c r="D249" s="3"/>
      <x:c r="E249" s="3"/>
      <x:c r="F249" s="3"/>
      <x:c r="G249" s="3"/>
      <x:c r="H249" s="3"/>
      <x:c r="I249" s="3"/>
      <x:c r="J249" s="3"/>
      <x:c r="K249" s="3"/>
      <x:c r="L249" s="3"/>
    </x:row>
    <x:row r="250" ht="25" customHeight="1">
      <x:c r="A250" s="2"/>
      <x:c r="B250" s="3"/>
      <x:c r="C250" s="3"/>
      <x:c r="D250" s="3"/>
      <x:c r="E250" s="3"/>
      <x:c r="F250" s="3"/>
      <x:c r="G250" s="3"/>
      <x:c r="H250" s="3"/>
      <x:c r="I250" s="3"/>
      <x:c r="J250" s="3"/>
      <x:c r="K250" s="3"/>
      <x:c r="L250" s="3"/>
    </x:row>
    <x:row r="251" ht="25" customHeight="1">
      <x:c r="A251" s="2"/>
      <x:c r="B251" s="3"/>
      <x:c r="C251" s="3"/>
      <x:c r="D251" s="3"/>
      <x:c r="E251" s="3"/>
      <x:c r="F251" s="3"/>
      <x:c r="G251" s="3"/>
      <x:c r="H251" s="3"/>
      <x:c r="I251" s="3"/>
      <x:c r="J251" s="3"/>
      <x:c r="K251" s="3"/>
      <x:c r="L251" s="3"/>
    </x:row>
    <x:row r="252" ht="25" customHeight="1">
      <x:c r="A252" s="2"/>
      <x:c r="B252" s="3"/>
      <x:c r="C252" s="3"/>
      <x:c r="D252" s="3"/>
      <x:c r="E252" s="3"/>
      <x:c r="F252" s="3"/>
      <x:c r="G252" s="3"/>
      <x:c r="H252" s="3"/>
      <x:c r="I252" s="3"/>
      <x:c r="J252" s="3"/>
      <x:c r="K252" s="3"/>
      <x:c r="L252" s="3"/>
    </x:row>
    <x:row r="253" ht="25" customHeight="1">
      <x:c r="A253" s="2"/>
      <x:c r="B253" s="3"/>
      <x:c r="C253" s="3"/>
      <x:c r="D253" s="3"/>
      <x:c r="E253" s="3"/>
      <x:c r="F253" s="3"/>
      <x:c r="G253" s="3"/>
      <x:c r="H253" s="3"/>
      <x:c r="I253" s="3"/>
      <x:c r="J253" s="3"/>
      <x:c r="K253" s="3"/>
      <x:c r="L253" s="3"/>
    </x:row>
    <x:row r="254" ht="25" customHeight="1">
      <x:c r="A254" s="2"/>
      <x:c r="B254" s="3"/>
      <x:c r="C254" s="3"/>
      <x:c r="D254" s="3"/>
      <x:c r="E254" s="3"/>
      <x:c r="F254" s="3"/>
      <x:c r="G254" s="3"/>
      <x:c r="H254" s="3"/>
      <x:c r="I254" s="3"/>
      <x:c r="J254" s="3"/>
      <x:c r="K254" s="3"/>
      <x:c r="L254" s="3"/>
    </x:row>
    <x:row r="255" ht="25" customHeight="1">
      <x:c r="A255" s="2"/>
      <x:c r="B255" s="3"/>
      <x:c r="C255" s="3"/>
      <x:c r="D255" s="3"/>
      <x:c r="E255" s="3"/>
      <x:c r="F255" s="3"/>
      <x:c r="G255" s="3"/>
      <x:c r="H255" s="3"/>
      <x:c r="I255" s="3"/>
      <x:c r="J255" s="3"/>
      <x:c r="K255" s="3"/>
      <x:c r="L255" s="3"/>
    </x:row>
    <x:row r="256" ht="25" customHeight="1">
      <x:c r="A256" s="2"/>
      <x:c r="B256" s="3"/>
      <x:c r="C256" s="3"/>
      <x:c r="D256" s="3"/>
      <x:c r="E256" s="3"/>
      <x:c r="F256" s="3"/>
      <x:c r="G256" s="3"/>
      <x:c r="H256" s="3"/>
      <x:c r="I256" s="3"/>
      <x:c r="J256" s="3"/>
      <x:c r="K256" s="3"/>
      <x:c r="L256" s="3"/>
    </x:row>
    <x:row r="257" ht="25" customHeight="1">
      <x:c r="A257" s="2"/>
      <x:c r="B257" s="3"/>
      <x:c r="C257" s="3"/>
      <x:c r="D257" s="3"/>
      <x:c r="E257" s="3"/>
      <x:c r="F257" s="3"/>
      <x:c r="G257" s="3"/>
      <x:c r="H257" s="3"/>
      <x:c r="I257" s="3"/>
      <x:c r="J257" s="3"/>
      <x:c r="K257" s="3"/>
      <x:c r="L257" s="3"/>
    </x:row>
    <x:row r="258" ht="25" customHeight="1">
      <x:c r="A258" s="2"/>
      <x:c r="B258" s="3"/>
      <x:c r="C258" s="3"/>
      <x:c r="D258" s="3"/>
      <x:c r="E258" s="3"/>
      <x:c r="F258" s="3"/>
      <x:c r="G258" s="3"/>
      <x:c r="H258" s="3"/>
      <x:c r="I258" s="3"/>
      <x:c r="J258" s="3"/>
      <x:c r="K258" s="3"/>
      <x:c r="L258" s="3"/>
    </x:row>
    <x:row r="259" ht="25" customHeight="1">
      <x:c r="A259" s="2"/>
      <x:c r="B259" s="3"/>
      <x:c r="C259" s="3"/>
      <x:c r="D259" s="3"/>
      <x:c r="E259" s="3"/>
      <x:c r="F259" s="3"/>
      <x:c r="G259" s="3"/>
      <x:c r="H259" s="3"/>
      <x:c r="I259" s="3"/>
      <x:c r="J259" s="3"/>
      <x:c r="K259" s="3"/>
      <x:c r="L259" s="3"/>
    </x:row>
    <x:row r="260" ht="25" customHeight="1">
      <x:c r="A260" s="2"/>
      <x:c r="B260" s="3"/>
      <x:c r="C260" s="3"/>
      <x:c r="D260" s="3"/>
      <x:c r="E260" s="3"/>
      <x:c r="F260" s="3"/>
      <x:c r="G260" s="3"/>
      <x:c r="H260" s="3"/>
      <x:c r="I260" s="3"/>
      <x:c r="J260" s="3"/>
      <x:c r="K260" s="3"/>
      <x:c r="L260" s="3"/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xSplit="2" ySplit="5" topLeftCell="C6" activePane="bottomRight" state="frozen"/>
    </x:sheetView>
  </x:sheetViews>
  <x:sheetFormatPr defaultRowHeight="15"/>
  <x:cols>
    <x:col min="1" max="1" width="8.5" hidden="0" customWidth="1"/>
    <x:col min="2" max="2" width="11.600000381469727" hidden="0" customWidth="1"/>
    <x:col min="3" max="3" width="25" hidden="0" customWidth="1"/>
    <x:col min="4" max="4" width="15" hidden="0" customWidth="1"/>
    <x:col min="5" max="5" width="14.5" hidden="0" customWidth="1"/>
    <x:col min="6" max="6" width="14.5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  <x:col min="10" max="10" width="16.5" hidden="0" customWidth="1"/>
    <x:col min="11" max="11" width="16.5" hidden="0" customWidth="1"/>
    <x:col min="12" max="12" width="16.5" hidden="0" customWidth="1"/>
    <x:col min="13" max="13" width="11.600000381469727" hidden="0" customWidth="1"/>
    <x:col min="14" max="14" width="11.600000381469727" hidden="0" customWidth="1"/>
    <x:col min="15" max="15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</x:row>
    <x:row r="2" ht="25" customHeight="1">
      <x:c r="A2" s="4" t="str">
        <x:v>ورودی ابزار و کیفیت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</x:row>
    <x:row r="3" ht="25" customHeight="1">
      <x:c r="A3" s="5" t="str">
        <x:v>سهم‌ها درصد؛ مبالغ شبکه میلیون ریال</x:v>
      </x:c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</x:row>
    <x:row r="5" ht="34" customHeight="1">
      <x:c r="A5" s="12" t="str">
        <x:v>دوره</x:v>
      </x:c>
      <x:c r="B5" s="12" t="str">
        <x:v>ابزار</x:v>
      </x:c>
      <x:c r="C5" s="12" t="str">
        <x:v>تعداد تراکنش</x:v>
      </x:c>
      <x:c r="D5" s="12" t="str">
        <x:v>مبلغ تراکنش</x:v>
      </x:c>
      <x:c r="E5" s="12" t="str">
        <x:v>فعال سیستمی</x:v>
      </x:c>
      <x:c r="F5" s="12" t="str">
        <x:v>تراکنش‌دار</x:v>
      </x:c>
      <x:c r="G5" s="12" t="str">
        <x:v>منبع</x:v>
      </x:c>
      <x:c r="H5" s="12" t="str">
        <x:v>صفحه تعداد</x:v>
      </x:c>
      <x:c r="I5" s="12" t="str">
        <x:v>صفحه مبلغ</x:v>
      </x:c>
      <x:c r="J5" s="12" t="str">
        <x:v>صفحه فعال</x:v>
      </x:c>
      <x:c r="K5" s="12" t="str">
        <x:v>صفحه تراکنش‌دار</x:v>
      </x:c>
      <x:c r="L5" s="12" t="str">
        <x:v>تعریف تراکنش‌دار</x:v>
      </x:c>
      <x:c r="M5" s="3"/>
      <x:c r="N5" s="3"/>
      <x:c r="O5" s="3"/>
    </x:row>
    <x:row r="6" ht="25" customHeight="1">
      <x:c r="A6" s="2" t="str">
        <x:v>1405-07</x:v>
      </x:c>
      <x:c r="B6" s="3" t="str">
        <x:v>POS</x:v>
      </x:c>
      <x:c r="C6" s="14" t="n">
        <x:v>4296828152</x:v>
      </x:c>
      <x:c r="D6" s="14" t="n">
        <x:v>33340430035</x:v>
      </x:c>
      <x:c r="E6" s="14" t="n">
        <x:v>11116827</x:v>
      </x:c>
      <x:c r="F6" s="14" t="n">
        <x:v>9106659</x:v>
      </x:c>
      <x:c r="G6" s="3" t="str">
        <x:v>SHP-136</x:v>
      </x:c>
      <x:c r="H6" s="3" t="n">
        <x:v>31</x:v>
      </x:c>
      <x:c r="I6" s="3" t="n">
        <x:v>32</x:v>
      </x:c>
      <x:c r="J6" s="3" t="n">
        <x:v>31</x:v>
      </x:c>
      <x:c r="K6" s="3" t="n">
        <x:v>33</x:v>
      </x:c>
      <x:c r="L6" s="17" t="str">
        <x:v>یک تراکنش موفق در ماه</x:v>
      </x:c>
      <x:c r="M6" s="3"/>
      <x:c r="N6" s="3"/>
      <x:c r="O6" s="3"/>
    </x:row>
    <x:row r="7" ht="25" customHeight="1">
      <x:c r="A7" s="2" t="str">
        <x:v>1405-07</x:v>
      </x:c>
      <x:c r="B7" s="3" t="str">
        <x:v>IPG</x:v>
      </x:c>
      <x:c r="C7" s="14" t="n">
        <x:v>277874910</x:v>
      </x:c>
      <x:c r="D7" s="14" t="n">
        <x:v>10671057718</x:v>
      </x:c>
      <x:c r="E7" s="14" t="n">
        <x:v>756765</x:v>
      </x:c>
      <x:c r="F7" s="14" t="n">
        <x:v>144700</x:v>
      </x:c>
      <x:c r="G7" s="3" t="str">
        <x:v>SHP-136</x:v>
      </x:c>
      <x:c r="H7" s="3" t="n">
        <x:v>31</x:v>
      </x:c>
      <x:c r="I7" s="3" t="n">
        <x:v>32</x:v>
      </x:c>
      <x:c r="J7" s="3" t="n">
        <x:v>31</x:v>
      </x:c>
      <x:c r="K7" s="3" t="n">
        <x:v>33</x:v>
      </x:c>
      <x:c r="L7" s="17" t="str">
        <x:v>یک تراکنش موفق در ماه</x:v>
      </x:c>
      <x:c r="M7" s="3"/>
      <x:c r="N7" s="3"/>
      <x:c r="O7" s="3"/>
    </x:row>
    <x:row r="8" ht="25" customHeight="1">
      <x:c r="A8" s="2" t="str">
        <x:v>1405-07</x:v>
      </x:c>
      <x:c r="B8" s="3" t="str">
        <x:v>USSD</x:v>
      </x:c>
      <x:c r="C8" s="14" t="n">
        <x:v>71331485</x:v>
      </x:c>
      <x:c r="D8" s="14" t="n">
        <x:v>35146031</x:v>
      </x:c>
      <x:c r="E8" s="14" t="n">
        <x:v>624</x:v>
      </x:c>
      <x:c r="F8" s="14" t="n">
        <x:v>150</x:v>
      </x:c>
      <x:c r="G8" s="3" t="str">
        <x:v>SHP-136</x:v>
      </x:c>
      <x:c r="H8" s="3" t="n">
        <x:v>31</x:v>
      </x:c>
      <x:c r="I8" s="3" t="n">
        <x:v>32</x:v>
      </x:c>
      <x:c r="J8" s="3" t="n">
        <x:v>31</x:v>
      </x:c>
      <x:c r="K8" s="3" t="n">
        <x:v>33</x:v>
      </x:c>
      <x:c r="L8" s="17" t="str">
        <x:v>یک تراکنش موفق در ماه</x:v>
      </x:c>
      <x:c r="M8" s="3"/>
      <x:c r="N8" s="3"/>
      <x:c r="O8" s="3"/>
    </x:row>
    <x:row r="9" ht="25" customHeight="1">
      <x:c r="A9" s="2" t="str">
        <x:v>1405-07</x:v>
      </x:c>
      <x:c r="B9" s="3" t="str">
        <x:v>MOBILE</x:v>
      </x:c>
      <x:c r="C9" s="14" t="n">
        <x:v>75042800</x:v>
      </x:c>
      <x:c r="D9" s="14" t="n">
        <x:v>494707432</x:v>
      </x:c>
      <x:c r="E9" s="14" t="n">
        <x:v>548</x:v>
      </x:c>
      <x:c r="F9" s="14" t="n">
        <x:v>231</x:v>
      </x:c>
      <x:c r="G9" s="3" t="str">
        <x:v>SHP-136</x:v>
      </x:c>
      <x:c r="H9" s="3" t="n">
        <x:v>31</x:v>
      </x:c>
      <x:c r="I9" s="3" t="n">
        <x:v>32</x:v>
      </x:c>
      <x:c r="J9" s="3" t="n">
        <x:v>31</x:v>
      </x:c>
      <x:c r="K9" s="3" t="n">
        <x:v>33</x:v>
      </x:c>
      <x:c r="L9" s="17" t="str">
        <x:v>یک تراکنش موفق در ماه</x:v>
      </x:c>
      <x:c r="M9" s="3"/>
      <x:c r="N9" s="3"/>
      <x:c r="O9" s="3"/>
    </x:row>
    <x:row r="10" ht="25" customHeight="1">
      <x:c r="A10" s="2" t="str">
        <x:v>1405-06</x:v>
      </x:c>
      <x:c r="B10" s="3" t="str">
        <x:v>POS</x:v>
      </x:c>
      <x:c r="C10" s="14" t="n">
        <x:v>4433797957</x:v>
      </x:c>
      <x:c r="D10" s="14" t="n">
        <x:v>32939306988</x:v>
      </x:c>
      <x:c r="E10" s="14" t="n">
        <x:v>11068703</x:v>
      </x:c>
      <x:c r="F10" s="14" t="n">
        <x:v>9075166</x:v>
      </x:c>
      <x:c r="G10" s="3" t="str">
        <x:v>SHP-135</x:v>
      </x:c>
      <x:c r="H10" s="3" t="n">
        <x:v>31</x:v>
      </x:c>
      <x:c r="I10" s="3" t="n">
        <x:v>32</x:v>
      </x:c>
      <x:c r="J10" s="3" t="n">
        <x:v>31</x:v>
      </x:c>
      <x:c r="K10" s="3" t="n">
        <x:v>33</x:v>
      </x:c>
      <x:c r="L10" s="17" t="str">
        <x:v>یک تراکنش موفق در ماه</x:v>
      </x:c>
      <x:c r="M10" s="3"/>
      <x:c r="N10" s="3"/>
      <x:c r="O10" s="3"/>
    </x:row>
    <x:row r="11" ht="25" customHeight="1">
      <x:c r="A11" s="2" t="str">
        <x:v>1405-06</x:v>
      </x:c>
      <x:c r="B11" s="3" t="str">
        <x:v>IPG</x:v>
      </x:c>
      <x:c r="C11" s="14" t="n">
        <x:v>281535446</x:v>
      </x:c>
      <x:c r="D11" s="14" t="n">
        <x:v>10945559505</x:v>
      </x:c>
      <x:c r="E11" s="14" t="n">
        <x:v>748391</x:v>
      </x:c>
      <x:c r="F11" s="14" t="n">
        <x:v>147709</x:v>
      </x:c>
      <x:c r="G11" s="3" t="str">
        <x:v>SHP-135</x:v>
      </x:c>
      <x:c r="H11" s="3" t="n">
        <x:v>31</x:v>
      </x:c>
      <x:c r="I11" s="3" t="n">
        <x:v>32</x:v>
      </x:c>
      <x:c r="J11" s="3" t="n">
        <x:v>31</x:v>
      </x:c>
      <x:c r="K11" s="3" t="n">
        <x:v>33</x:v>
      </x:c>
      <x:c r="L11" s="17" t="str">
        <x:v>یک تراکنش موفق در ماه</x:v>
      </x:c>
      <x:c r="M11" s="3"/>
      <x:c r="N11" s="3"/>
      <x:c r="O11" s="3"/>
    </x:row>
    <x:row r="12" ht="25" customHeight="1">
      <x:c r="A12" s="2" t="str">
        <x:v>1405-06</x:v>
      </x:c>
      <x:c r="B12" s="3" t="str">
        <x:v>USSD</x:v>
      </x:c>
      <x:c r="C12" s="14" t="n">
        <x:v>78131845</x:v>
      </x:c>
      <x:c r="D12" s="14" t="n">
        <x:v>37766460</x:v>
      </x:c>
      <x:c r="E12" s="14" t="n">
        <x:v>614</x:v>
      </x:c>
      <x:c r="F12" s="14" t="n">
        <x:v>153</x:v>
      </x:c>
      <x:c r="G12" s="3" t="str">
        <x:v>SHP-135</x:v>
      </x:c>
      <x:c r="H12" s="3" t="n">
        <x:v>31</x:v>
      </x:c>
      <x:c r="I12" s="3" t="n">
        <x:v>32</x:v>
      </x:c>
      <x:c r="J12" s="3" t="n">
        <x:v>31</x:v>
      </x:c>
      <x:c r="K12" s="3" t="n">
        <x:v>33</x:v>
      </x:c>
      <x:c r="L12" s="17" t="str">
        <x:v>یک تراکنش موفق در ماه</x:v>
      </x:c>
      <x:c r="M12" s="3"/>
      <x:c r="N12" s="3"/>
      <x:c r="O12" s="3"/>
    </x:row>
    <x:row r="13" ht="25" customHeight="1">
      <x:c r="A13" s="2" t="str">
        <x:v>1405-06</x:v>
      </x:c>
      <x:c r="B13" s="3" t="str">
        <x:v>MOBILE</x:v>
      </x:c>
      <x:c r="C13" s="14" t="n">
        <x:v>78465205</x:v>
      </x:c>
      <x:c r="D13" s="14" t="n">
        <x:v>178959899</x:v>
      </x:c>
      <x:c r="E13" s="14" t="n">
        <x:v>509</x:v>
      </x:c>
      <x:c r="F13" s="14" t="n">
        <x:v>200</x:v>
      </x:c>
      <x:c r="G13" s="3" t="str">
        <x:v>SHP-135</x:v>
      </x:c>
      <x:c r="H13" s="3" t="n">
        <x:v>31</x:v>
      </x:c>
      <x:c r="I13" s="3" t="n">
        <x:v>32</x:v>
      </x:c>
      <x:c r="J13" s="3" t="n">
        <x:v>31</x:v>
      </x:c>
      <x:c r="K13" s="3" t="n">
        <x:v>33</x:v>
      </x:c>
      <x:c r="L13" s="17" t="str">
        <x:v>یک تراکنش موفق در ماه</x:v>
      </x:c>
      <x:c r="M13" s="3"/>
      <x:c r="N13" s="3"/>
      <x:c r="O13" s="3"/>
    </x:row>
    <x:row r="14" ht="25" customHeight="1">
      <x:c r="A14" s="2" t="str">
        <x:v>1404-07</x:v>
      </x:c>
      <x:c r="B14" s="3" t="str">
        <x:v>POS</x:v>
      </x:c>
      <x:c r="C14" s="14" t="n">
        <x:v>4195613469</x:v>
      </x:c>
      <x:c r="D14" s="14" t="n">
        <x:v>16873122858</x:v>
      </x:c>
      <x:c r="E14" s="14" t="n">
        <x:v>10645418</x:v>
      </x:c>
      <x:c r="F14" s="14" t="n">
        <x:v>8722141</x:v>
      </x:c>
      <x:c r="G14" s="3" t="str">
        <x:v>SHP-124</x:v>
      </x:c>
      <x:c r="H14" s="3" t="n">
        <x:v>32</x:v>
      </x:c>
      <x:c r="I14" s="3" t="n">
        <x:v>32</x:v>
      </x:c>
      <x:c r="J14" s="3" t="n">
        <x:v>32</x:v>
      </x:c>
      <x:c r="K14" s="3" t="n">
        <x:v>33</x:v>
      </x:c>
      <x:c r="L14" s="17" t="str">
        <x:v>آستانه مالی سه‌ماهه</x:v>
      </x:c>
      <x:c r="M14" s="3"/>
      <x:c r="N14" s="3"/>
      <x:c r="O14" s="3"/>
    </x:row>
    <x:row r="15" ht="25" customHeight="1">
      <x:c r="A15" s="2" t="str">
        <x:v>1404-07</x:v>
      </x:c>
      <x:c r="B15" s="3" t="str">
        <x:v>IPG</x:v>
      </x:c>
      <x:c r="C15" s="14" t="n">
        <x:v>317951818</x:v>
      </x:c>
      <x:c r="D15" s="14" t="n">
        <x:v>5581732372</x:v>
      </x:c>
      <x:c r="E15" s="14" t="n">
        <x:v>584239</x:v>
      </x:c>
      <x:c r="F15" s="14" t="n">
        <x:v>178805</x:v>
      </x:c>
      <x:c r="G15" s="3" t="str">
        <x:v>SHP-124</x:v>
      </x:c>
      <x:c r="H15" s="3" t="n">
        <x:v>31</x:v>
      </x:c>
      <x:c r="I15" s="3" t="n">
        <x:v>32</x:v>
      </x:c>
      <x:c r="J15" s="3" t="n">
        <x:v>31</x:v>
      </x:c>
      <x:c r="K15" s="3" t="n">
        <x:v>33</x:v>
      </x:c>
      <x:c r="L15" s="17" t="str">
        <x:v>آستانه مالی سه‌ماهه</x:v>
      </x:c>
      <x:c r="M15" s="3"/>
      <x:c r="N15" s="3"/>
      <x:c r="O15" s="3"/>
    </x:row>
    <x:row r="16" ht="25" customHeight="1">
      <x:c r="A16" s="2" t="str">
        <x:v>1404-07</x:v>
      </x:c>
      <x:c r="B16" s="3" t="str">
        <x:v>USSD</x:v>
      </x:c>
      <x:c r="C16" s="14" t="n">
        <x:v>83770562</x:v>
      </x:c>
      <x:c r="D16" s="14" t="n">
        <x:v>22798245</x:v>
      </x:c>
      <x:c r="E16" s="14" t="n">
        <x:v>5491</x:v>
      </x:c>
      <x:c r="F16" s="14" t="n">
        <x:v>165</x:v>
      </x:c>
      <x:c r="G16" s="3" t="str">
        <x:v>SHP-124</x:v>
      </x:c>
      <x:c r="H16" s="3" t="n">
        <x:v>31</x:v>
      </x:c>
      <x:c r="I16" s="3" t="n">
        <x:v>32</x:v>
      </x:c>
      <x:c r="J16" s="3" t="n">
        <x:v>31</x:v>
      </x:c>
      <x:c r="K16" s="3" t="n">
        <x:v>33</x:v>
      </x:c>
      <x:c r="L16" s="17" t="str">
        <x:v>آستانه مالی سه‌ماهه</x:v>
      </x:c>
      <x:c r="M16" s="3"/>
      <x:c r="N16" s="3"/>
      <x:c r="O16" s="3"/>
    </x:row>
    <x:row r="17" ht="25" customHeight="1">
      <x:c r="A17" s="2" t="str">
        <x:v>1404-07</x:v>
      </x:c>
      <x:c r="B17" s="3" t="str">
        <x:v>MOBILE</x:v>
      </x:c>
      <x:c r="C17" s="14" t="n">
        <x:v>197937</x:v>
      </x:c>
      <x:c r="D17" s="14" t="n">
        <x:v>225722</x:v>
      </x:c>
      <x:c r="E17" s="14" t="n">
        <x:v>90</x:v>
      </x:c>
      <x:c r="F17" s="14" t="n">
        <x:v>14</x:v>
      </x:c>
      <x:c r="G17" s="3" t="str">
        <x:v>SHP-124</x:v>
      </x:c>
      <x:c r="H17" s="3" t="n">
        <x:v>32</x:v>
      </x:c>
      <x:c r="I17" s="3" t="n">
        <x:v>32</x:v>
      </x:c>
      <x:c r="J17" s="3" t="n">
        <x:v>32</x:v>
      </x:c>
      <x:c r="K17" s="3" t="n">
        <x:v>33</x:v>
      </x:c>
      <x:c r="L17" s="17" t="str">
        <x:v>آستانه مالی سه‌ماهه</x:v>
      </x:c>
      <x:c r="M17" s="3"/>
      <x:c r="N17" s="3"/>
      <x:c r="O17" s="3"/>
    </x:row>
    <x:row r="18" ht="25" customHeight="1">
      <x:c r="A18" s="2"/>
      <x:c r="B18" s="3"/>
      <x:c r="C18" s="3"/>
      <x:c r="D18" s="3"/>
      <x:c r="E18" s="3"/>
      <x:c r="F18" s="3"/>
      <x:c r="G18" s="3"/>
      <x:c r="H18" s="3"/>
      <x:c r="I18" s="3"/>
      <x:c r="J18" s="3"/>
      <x:c r="K18" s="3"/>
      <x:c r="L18" s="3"/>
      <x:c r="M18" s="3"/>
      <x:c r="N18" s="3"/>
      <x:c r="O18" s="3"/>
    </x:row>
    <x:row r="19" ht="25" customHeight="1">
      <x:c r="A19" s="2"/>
      <x:c r="B19" s="3"/>
      <x:c r="C19" s="3"/>
      <x:c r="D19" s="3"/>
      <x:c r="E19" s="3"/>
      <x:c r="F19" s="3"/>
      <x:c r="G19" s="3"/>
      <x:c r="H19" s="3"/>
      <x:c r="I19" s="3"/>
      <x:c r="J19" s="3"/>
      <x:c r="K19" s="3"/>
      <x:c r="L19" s="3"/>
      <x:c r="M19" s="3"/>
      <x:c r="N19" s="3"/>
      <x:c r="O19" s="3"/>
    </x:row>
    <x:row r="20" ht="25" customHeight="1">
      <x:c r="A20" s="2"/>
      <x:c r="B20" s="3"/>
      <x:c r="C20" s="3"/>
      <x:c r="D20" s="3"/>
      <x:c r="E20" s="3"/>
      <x:c r="F20" s="3"/>
      <x:c r="G20" s="3"/>
      <x:c r="H20" s="3"/>
      <x:c r="I20" s="3"/>
      <x:c r="J20" s="3"/>
      <x:c r="K20" s="3"/>
      <x:c r="L20" s="3"/>
      <x:c r="M20" s="3"/>
      <x:c r="N20" s="3"/>
      <x:c r="O20" s="3"/>
    </x:row>
    <x:row r="21" ht="34" customHeight="1">
      <x:c r="A21" s="12" t="str">
        <x:v>شناسه</x:v>
      </x:c>
      <x:c r="B21" s="12" t="str">
        <x:v>دوره</x:v>
      </x:c>
      <x:c r="C21" s="12" t="str">
        <x:v>ابزار</x:v>
      </x:c>
      <x:c r="D21" s="12" t="str">
        <x:v>سهم تعداد</x:v>
      </x:c>
      <x:c r="E21" s="12" t="str">
        <x:v>سهم مبلغ</x:v>
      </x:c>
      <x:c r="F21" s="12" t="str">
        <x:v>منبع</x:v>
      </x:c>
      <x:c r="G21" s="12" t="str">
        <x:v>صفحه تعداد</x:v>
      </x:c>
      <x:c r="H21" s="12" t="str">
        <x:v>صفحه مبلغ</x:v>
      </x:c>
      <x:c r="I21" s="12" t="str">
        <x:v>وضعیت تعداد</x:v>
      </x:c>
      <x:c r="J21" s="12" t="str">
        <x:v>وضعیت مبلغ</x:v>
      </x:c>
      <x:c r="K21" s="3"/>
      <x:c r="L21" s="3"/>
      <x:c r="M21" s="3"/>
      <x:c r="N21" s="3"/>
      <x:c r="O21" s="3"/>
    </x:row>
    <x:row r="22" ht="25" customHeight="1">
      <x:c r="A22" s="2" t="str">
        <x:v>AP</x:v>
      </x:c>
      <x:c r="B22" s="3" t="str">
        <x:v>1405-07</x:v>
      </x:c>
      <x:c r="C22" s="3" t="str">
        <x:v>POS</x:v>
      </x:c>
      <x:c r="D22" s="16" t="n">
        <x:v>3.6</x:v>
      </x:c>
      <x:c r="E22" s="16" t="n">
        <x:v>4.51</x:v>
      </x:c>
      <x:c r="F22" s="3" t="str">
        <x:v>SHP-136</x:v>
      </x:c>
      <x:c r="G22" s="3" t="n">
        <x:v>71</x:v>
      </x:c>
      <x:c r="H22" s="3" t="n">
        <x:v>73</x:v>
      </x:c>
      <x:c r="I22" s="3" t="str">
        <x:v>reported</x:v>
      </x:c>
      <x:c r="J22" s="3" t="str">
        <x:v>reported</x:v>
      </x:c>
      <x:c r="K22" s="3"/>
      <x:c r="L22" s="3"/>
      <x:c r="M22" s="3"/>
      <x:c r="N22" s="3"/>
      <x:c r="O22" s="3"/>
    </x:row>
    <x:row r="23" ht="25" customHeight="1">
      <x:c r="A23" s="2" t="str">
        <x:v>AP</x:v>
      </x:c>
      <x:c r="B23" s="3" t="str">
        <x:v>1405-07</x:v>
      </x:c>
      <x:c r="C23" s="3" t="str">
        <x:v>IPG</x:v>
      </x:c>
      <x:c r="D23" s="16" t="n">
        <x:v>6.04</x:v>
      </x:c>
      <x:c r="E23" s="16" t="n">
        <x:v>5.59</x:v>
      </x:c>
      <x:c r="F23" s="3" t="str">
        <x:v>SHP-136</x:v>
      </x:c>
      <x:c r="G23" s="3" t="n">
        <x:v>71</x:v>
      </x:c>
      <x:c r="H23" s="3" t="n">
        <x:v>73</x:v>
      </x:c>
      <x:c r="I23" s="3" t="str">
        <x:v>reported</x:v>
      </x:c>
      <x:c r="J23" s="3" t="str">
        <x:v>reported</x:v>
      </x:c>
      <x:c r="K23" s="3"/>
      <x:c r="L23" s="3"/>
      <x:c r="M23" s="3"/>
      <x:c r="N23" s="3"/>
      <x:c r="O23" s="3"/>
    </x:row>
    <x:row r="24" ht="25" customHeight="1">
      <x:c r="A24" s="2" t="str">
        <x:v>AP</x:v>
      </x:c>
      <x:c r="B24" s="3" t="str">
        <x:v>1405-07</x:v>
      </x:c>
      <x:c r="C24" s="3" t="str">
        <x:v>USSD</x:v>
      </x:c>
      <x:c r="D24" s="16" t="n">
        <x:v>5.25</x:v>
      </x:c>
      <x:c r="E24" s="16" t="n">
        <x:v>4.5</x:v>
      </x:c>
      <x:c r="F24" s="3" t="str">
        <x:v>SHP-136</x:v>
      </x:c>
      <x:c r="G24" s="3" t="n">
        <x:v>71</x:v>
      </x:c>
      <x:c r="H24" s="3" t="n">
        <x:v>73</x:v>
      </x:c>
      <x:c r="I24" s="3" t="str">
        <x:v>reported</x:v>
      </x:c>
      <x:c r="J24" s="3" t="str">
        <x:v>reported</x:v>
      </x:c>
      <x:c r="K24" s="3"/>
      <x:c r="L24" s="3"/>
      <x:c r="M24" s="3"/>
      <x:c r="N24" s="3"/>
      <x:c r="O24" s="3"/>
    </x:row>
    <x:row r="25" ht="25" customHeight="1">
      <x:c r="A25" s="2" t="str">
        <x:v>AP</x:v>
      </x:c>
      <x:c r="B25" s="3" t="str">
        <x:v>1405-07</x:v>
      </x:c>
      <x:c r="C25" s="3" t="str">
        <x:v>MOBILE</x:v>
      </x:c>
      <x:c r="D25" s="16" t="n">
        <x:v>74.67</x:v>
      </x:c>
      <x:c r="E25" s="16" t="n">
        <x:v>15.35</x:v>
      </x:c>
      <x:c r="F25" s="3" t="str">
        <x:v>SHP-136</x:v>
      </x:c>
      <x:c r="G25" s="3" t="n">
        <x:v>71</x:v>
      </x:c>
      <x:c r="H25" s="3" t="n">
        <x:v>73</x:v>
      </x:c>
      <x:c r="I25" s="3" t="str">
        <x:v>reported</x:v>
      </x:c>
      <x:c r="J25" s="3" t="str">
        <x:v>reported</x:v>
      </x:c>
      <x:c r="K25" s="3"/>
      <x:c r="L25" s="3"/>
      <x:c r="M25" s="3"/>
      <x:c r="N25" s="3"/>
      <x:c r="O25" s="3"/>
    </x:row>
    <x:row r="26" ht="25" customHeight="1">
      <x:c r="A26" s="2" t="str">
        <x:v>DAM</x:v>
      </x:c>
      <x:c r="B26" s="3" t="str">
        <x:v>1405-07</x:v>
      </x:c>
      <x:c r="C26" s="3" t="str">
        <x:v>POS</x:v>
      </x:c>
      <x:c r="D26" s="16" t="n">
        <x:v>0.25</x:v>
      </x:c>
      <x:c r="E26" s="16" t="n">
        <x:v>0.23</x:v>
      </x:c>
      <x:c r="F26" s="3" t="str">
        <x:v>SHP-136</x:v>
      </x:c>
      <x:c r="G26" s="3" t="n">
        <x:v>71</x:v>
      </x:c>
      <x:c r="H26" s="3" t="n">
        <x:v>73</x:v>
      </x:c>
      <x:c r="I26" s="3" t="str">
        <x:v>reported</x:v>
      </x:c>
      <x:c r="J26" s="3" t="str">
        <x:v>reported</x:v>
      </x:c>
      <x:c r="K26" s="3"/>
      <x:c r="L26" s="3"/>
      <x:c r="M26" s="3"/>
      <x:c r="N26" s="3"/>
      <x:c r="O26" s="3"/>
    </x:row>
    <x:row r="27" ht="25" customHeight="1">
      <x:c r="A27" s="2" t="str">
        <x:v>DAM</x:v>
      </x:c>
      <x:c r="B27" s="3" t="str">
        <x:v>1405-07</x:v>
      </x:c>
      <x:c r="C27" s="3" t="str">
        <x:v>IPG</x:v>
      </x:c>
      <x:c r="D27" s="16" t="n">
        <x:v>0.04</x:v>
      </x:c>
      <x:c r="E27" s="16" t="n">
        <x:v>0</x:v>
      </x:c>
      <x:c r="F27" s="3" t="str">
        <x:v>SHP-136</x:v>
      </x:c>
      <x:c r="G27" s="3" t="n">
        <x:v>71</x:v>
      </x:c>
      <x:c r="H27" s="3" t="n">
        <x:v>73</x:v>
      </x:c>
      <x:c r="I27" s="3" t="str">
        <x:v>reported</x:v>
      </x:c>
      <x:c r="J27" s="3" t="str">
        <x:v>reported_rounded_zero</x:v>
      </x:c>
      <x:c r="K27" s="3"/>
      <x:c r="L27" s="3"/>
      <x:c r="M27" s="3"/>
      <x:c r="N27" s="3"/>
      <x:c r="O27" s="3"/>
    </x:row>
    <x:row r="28" ht="25" customHeight="1">
      <x:c r="A28" s="2" t="str">
        <x:v>DAM</x:v>
      </x:c>
      <x:c r="B28" s="3" t="str">
        <x:v>1405-07</x:v>
      </x:c>
      <x:c r="C28" s="3" t="str">
        <x:v>USSD</x:v>
      </x:c>
      <x:c r="D28" s="16" t="n">
        <x:v>0</x:v>
      </x:c>
      <x:c r="E28" s="16" t="n">
        <x:v>0</x:v>
      </x:c>
      <x:c r="F28" s="3" t="str">
        <x:v>SHP-136</x:v>
      </x:c>
      <x:c r="G28" s="3" t="n">
        <x:v>71</x:v>
      </x:c>
      <x:c r="H28" s="3" t="n">
        <x:v>73</x:v>
      </x:c>
      <x:c r="I28" s="3" t="str">
        <x:v>reported_rounded_zero</x:v>
      </x:c>
      <x:c r="J28" s="3" t="str">
        <x:v>reported_rounded_zero</x:v>
      </x:c>
      <x:c r="K28" s="3"/>
      <x:c r="L28" s="3"/>
      <x:c r="M28" s="3"/>
      <x:c r="N28" s="3"/>
      <x:c r="O28" s="3"/>
    </x:row>
    <x:row r="29" ht="25" customHeight="1">
      <x:c r="A29" s="2" t="str">
        <x:v>DAM</x:v>
      </x:c>
      <x:c r="B29" s="3" t="str">
        <x:v>1405-07</x:v>
      </x:c>
      <x:c r="C29" s="3" t="str">
        <x:v>MOBILE</x:v>
      </x:c>
      <x:c r="D29" s="16" t="n">
        <x:v>0</x:v>
      </x:c>
      <x:c r="E29" s="16" t="n">
        <x:v>0</x:v>
      </x:c>
      <x:c r="F29" s="3" t="str">
        <x:v>SHP-136</x:v>
      </x:c>
      <x:c r="G29" s="3" t="n">
        <x:v>71</x:v>
      </x:c>
      <x:c r="H29" s="3" t="n">
        <x:v>73</x:v>
      </x:c>
      <x:c r="I29" s="3" t="str">
        <x:v>reported_rounded_zero</x:v>
      </x:c>
      <x:c r="J29" s="3" t="str">
        <x:v>reported_rounded_zero</x:v>
      </x:c>
      <x:c r="K29" s="3"/>
      <x:c r="L29" s="3"/>
      <x:c r="M29" s="3"/>
      <x:c r="N29" s="3"/>
      <x:c r="O29" s="3"/>
    </x:row>
    <x:row r="30" ht="25" customHeight="1">
      <x:c r="A30" s="2" t="str">
        <x:v>BEP</x:v>
      </x:c>
      <x:c r="B30" s="3" t="str">
        <x:v>1405-07</x:v>
      </x:c>
      <x:c r="C30" s="3" t="str">
        <x:v>POS</x:v>
      </x:c>
      <x:c r="D30" s="16" t="n">
        <x:v>20.7</x:v>
      </x:c>
      <x:c r="E30" s="16" t="n">
        <x:v>23.1</x:v>
      </x:c>
      <x:c r="F30" s="3" t="str">
        <x:v>SHP-136</x:v>
      </x:c>
      <x:c r="G30" s="3" t="n">
        <x:v>71</x:v>
      </x:c>
      <x:c r="H30" s="3" t="n">
        <x:v>73</x:v>
      </x:c>
      <x:c r="I30" s="3" t="str">
        <x:v>reported</x:v>
      </x:c>
      <x:c r="J30" s="3" t="str">
        <x:v>reported</x:v>
      </x:c>
      <x:c r="K30" s="3"/>
      <x:c r="L30" s="3"/>
      <x:c r="M30" s="3"/>
      <x:c r="N30" s="3"/>
      <x:c r="O30" s="3"/>
    </x:row>
    <x:row r="31" ht="25" customHeight="1">
      <x:c r="A31" s="2" t="str">
        <x:v>BEP</x:v>
      </x:c>
      <x:c r="B31" s="3" t="str">
        <x:v>1405-07</x:v>
      </x:c>
      <x:c r="C31" s="3" t="str">
        <x:v>IPG</x:v>
      </x:c>
      <x:c r="D31" s="16" t="n">
        <x:v>45.71</x:v>
      </x:c>
      <x:c r="E31" s="16" t="n">
        <x:v>36.06</x:v>
      </x:c>
      <x:c r="F31" s="3" t="str">
        <x:v>SHP-136</x:v>
      </x:c>
      <x:c r="G31" s="3" t="n">
        <x:v>71</x:v>
      </x:c>
      <x:c r="H31" s="3" t="n">
        <x:v>73</x:v>
      </x:c>
      <x:c r="I31" s="3" t="str">
        <x:v>reported</x:v>
      </x:c>
      <x:c r="J31" s="3" t="str">
        <x:v>reported</x:v>
      </x:c>
      <x:c r="K31" s="3"/>
      <x:c r="L31" s="3"/>
      <x:c r="M31" s="3"/>
      <x:c r="N31" s="3"/>
      <x:c r="O31" s="3"/>
    </x:row>
    <x:row r="32" ht="25" customHeight="1">
      <x:c r="A32" s="2" t="str">
        <x:v>BEP</x:v>
      </x:c>
      <x:c r="B32" s="3" t="str">
        <x:v>1405-07</x:v>
      </x:c>
      <x:c r="C32" s="3" t="str">
        <x:v>USSD</x:v>
      </x:c>
      <x:c r="D32" s="16" t="n">
        <x:v>49.05</x:v>
      </x:c>
      <x:c r="E32" s="16" t="n">
        <x:v>46.83</x:v>
      </x:c>
      <x:c r="F32" s="3" t="str">
        <x:v>SHP-136</x:v>
      </x:c>
      <x:c r="G32" s="3" t="n">
        <x:v>71</x:v>
      </x:c>
      <x:c r="H32" s="3" t="n">
        <x:v>73</x:v>
      </x:c>
      <x:c r="I32" s="3" t="str">
        <x:v>reported</x:v>
      </x:c>
      <x:c r="J32" s="3" t="str">
        <x:v>reported</x:v>
      </x:c>
      <x:c r="K32" s="3"/>
      <x:c r="L32" s="3"/>
      <x:c r="M32" s="3"/>
      <x:c r="N32" s="3"/>
      <x:c r="O32" s="3"/>
    </x:row>
    <x:row r="33" ht="25" customHeight="1">
      <x:c r="A33" s="2" t="str">
        <x:v>BEP</x:v>
      </x:c>
      <x:c r="B33" s="3" t="str">
        <x:v>1405-07</x:v>
      </x:c>
      <x:c r="C33" s="3" t="str">
        <x:v>MOBILE</x:v>
      </x:c>
      <x:c r="D33" s="16" t="n">
        <x:v>1.17</x:v>
      </x:c>
      <x:c r="E33" s="16" t="n">
        <x:v>0.54</x:v>
      </x:c>
      <x:c r="F33" s="3" t="str">
        <x:v>SHP-136</x:v>
      </x:c>
      <x:c r="G33" s="3" t="n">
        <x:v>71</x:v>
      </x:c>
      <x:c r="H33" s="3" t="n">
        <x:v>73</x:v>
      </x:c>
      <x:c r="I33" s="3" t="str">
        <x:v>reported</x:v>
      </x:c>
      <x:c r="J33" s="3" t="str">
        <x:v>reported</x:v>
      </x:c>
      <x:c r="K33" s="3"/>
      <x:c r="L33" s="3"/>
      <x:c r="M33" s="3"/>
      <x:c r="N33" s="3"/>
      <x:c r="O33" s="3"/>
    </x:row>
    <x:row r="34" ht="25" customHeight="1">
      <x:c r="A34" s="2" t="str">
        <x:v>SAD</x:v>
      </x:c>
      <x:c r="B34" s="3" t="str">
        <x:v>1405-07</x:v>
      </x:c>
      <x:c r="C34" s="3" t="str">
        <x:v>POS</x:v>
      </x:c>
      <x:c r="D34" s="16" t="n">
        <x:v>6.68</x:v>
      </x:c>
      <x:c r="E34" s="16" t="n">
        <x:v>9.67</x:v>
      </x:c>
      <x:c r="F34" s="3" t="str">
        <x:v>SHP-136</x:v>
      </x:c>
      <x:c r="G34" s="3" t="n">
        <x:v>71</x:v>
      </x:c>
      <x:c r="H34" s="3" t="n">
        <x:v>73</x:v>
      </x:c>
      <x:c r="I34" s="3" t="str">
        <x:v>reported</x:v>
      </x:c>
      <x:c r="J34" s="3" t="str">
        <x:v>reported</x:v>
      </x:c>
      <x:c r="K34" s="3"/>
      <x:c r="L34" s="3"/>
      <x:c r="M34" s="3"/>
      <x:c r="N34" s="3"/>
      <x:c r="O34" s="3"/>
    </x:row>
    <x:row r="35" ht="25" customHeight="1">
      <x:c r="A35" s="2" t="str">
        <x:v>SAD</x:v>
      </x:c>
      <x:c r="B35" s="3" t="str">
        <x:v>1405-07</x:v>
      </x:c>
      <x:c r="C35" s="3" t="str">
        <x:v>IPG</x:v>
      </x:c>
      <x:c r="D35" s="16" t="n">
        <x:v>5.29</x:v>
      </x:c>
      <x:c r="E35" s="16" t="n">
        <x:v>11.47</x:v>
      </x:c>
      <x:c r="F35" s="3" t="str">
        <x:v>SHP-136</x:v>
      </x:c>
      <x:c r="G35" s="3" t="n">
        <x:v>71</x:v>
      </x:c>
      <x:c r="H35" s="3" t="n">
        <x:v>73</x:v>
      </x:c>
      <x:c r="I35" s="3" t="str">
        <x:v>reported</x:v>
      </x:c>
      <x:c r="J35" s="3" t="str">
        <x:v>reported</x:v>
      </x:c>
      <x:c r="K35" s="3"/>
      <x:c r="L35" s="3"/>
      <x:c r="M35" s="3"/>
      <x:c r="N35" s="3"/>
      <x:c r="O35" s="3"/>
    </x:row>
    <x:row r="36" ht="25" customHeight="1">
      <x:c r="A36" s="2" t="str">
        <x:v>SAD</x:v>
      </x:c>
      <x:c r="B36" s="3" t="str">
        <x:v>1405-07</x:v>
      </x:c>
      <x:c r="C36" s="3" t="str">
        <x:v>USSD</x:v>
      </x:c>
      <x:c r="D36" s="16" t="n">
        <x:v>0.25</x:v>
      </x:c>
      <x:c r="E36" s="16" t="n">
        <x:v>0.2</x:v>
      </x:c>
      <x:c r="F36" s="3" t="str">
        <x:v>SHP-136</x:v>
      </x:c>
      <x:c r="G36" s="3" t="n">
        <x:v>71</x:v>
      </x:c>
      <x:c r="H36" s="3" t="n">
        <x:v>73</x:v>
      </x:c>
      <x:c r="I36" s="3" t="str">
        <x:v>reported</x:v>
      </x:c>
      <x:c r="J36" s="3" t="str">
        <x:v>reported</x:v>
      </x:c>
      <x:c r="K36" s="3"/>
      <x:c r="L36" s="3"/>
      <x:c r="M36" s="3"/>
      <x:c r="N36" s="3"/>
      <x:c r="O36" s="3"/>
    </x:row>
    <x:row r="37" ht="25" customHeight="1">
      <x:c r="A37" s="2" t="str">
        <x:v>SAD</x:v>
      </x:c>
      <x:c r="B37" s="3" t="str">
        <x:v>1405-07</x:v>
      </x:c>
      <x:c r="C37" s="3" t="str">
        <x:v>MOBILE</x:v>
      </x:c>
      <x:c r="D37" s="16" t="n">
        <x:v>2.17</x:v>
      </x:c>
      <x:c r="E37" s="16" t="n">
        <x:v>73.74</x:v>
      </x:c>
      <x:c r="F37" s="3" t="str">
        <x:v>SHP-136</x:v>
      </x:c>
      <x:c r="G37" s="3" t="n">
        <x:v>71</x:v>
      </x:c>
      <x:c r="H37" s="3" t="n">
        <x:v>73</x:v>
      </x:c>
      <x:c r="I37" s="3" t="str">
        <x:v>reported</x:v>
      </x:c>
      <x:c r="J37" s="3" t="str">
        <x:v>reported</x:v>
      </x:c>
      <x:c r="K37" s="3"/>
      <x:c r="L37" s="3"/>
      <x:c r="M37" s="3"/>
      <x:c r="N37" s="3"/>
      <x:c r="O37" s="3"/>
    </x:row>
    <x:row r="38" ht="25" customHeight="1">
      <x:c r="A38" s="2" t="str">
        <x:v>PEP</x:v>
      </x:c>
      <x:c r="B38" s="3" t="str">
        <x:v>1405-07</x:v>
      </x:c>
      <x:c r="C38" s="3" t="str">
        <x:v>POS</x:v>
      </x:c>
      <x:c r="D38" s="16" t="n">
        <x:v>4.75</x:v>
      </x:c>
      <x:c r="E38" s="16" t="n">
        <x:v>5.15</x:v>
      </x:c>
      <x:c r="F38" s="3" t="str">
        <x:v>SHP-136</x:v>
      </x:c>
      <x:c r="G38" s="3" t="n">
        <x:v>71</x:v>
      </x:c>
      <x:c r="H38" s="3" t="n">
        <x:v>73</x:v>
      </x:c>
      <x:c r="I38" s="3" t="str">
        <x:v>reported</x:v>
      </x:c>
      <x:c r="J38" s="3" t="str">
        <x:v>reported</x:v>
      </x:c>
      <x:c r="K38" s="3"/>
      <x:c r="L38" s="3"/>
      <x:c r="M38" s="3"/>
      <x:c r="N38" s="3"/>
      <x:c r="O38" s="3"/>
    </x:row>
    <x:row r="39" ht="25" customHeight="1">
      <x:c r="A39" s="2" t="str">
        <x:v>PEP</x:v>
      </x:c>
      <x:c r="B39" s="3" t="str">
        <x:v>1405-07</x:v>
      </x:c>
      <x:c r="C39" s="3" t="str">
        <x:v>IPG</x:v>
      </x:c>
      <x:c r="D39" s="16" t="n">
        <x:v>2.13</x:v>
      </x:c>
      <x:c r="E39" s="16" t="n">
        <x:v>5.18</x:v>
      </x:c>
      <x:c r="F39" s="3" t="str">
        <x:v>SHP-136</x:v>
      </x:c>
      <x:c r="G39" s="3" t="n">
        <x:v>71</x:v>
      </x:c>
      <x:c r="H39" s="3" t="n">
        <x:v>73</x:v>
      </x:c>
      <x:c r="I39" s="3" t="str">
        <x:v>reported</x:v>
      </x:c>
      <x:c r="J39" s="3" t="str">
        <x:v>reported</x:v>
      </x:c>
      <x:c r="K39" s="3"/>
      <x:c r="L39" s="3"/>
      <x:c r="M39" s="3"/>
      <x:c r="N39" s="3"/>
      <x:c r="O39" s="3"/>
    </x:row>
    <x:row r="40" ht="25" customHeight="1">
      <x:c r="A40" s="2" t="str">
        <x:v>PEP</x:v>
      </x:c>
      <x:c r="B40" s="3" t="str">
        <x:v>1405-07</x:v>
      </x:c>
      <x:c r="C40" s="3" t="str">
        <x:v>USSD</x:v>
      </x:c>
      <x:c r="D40" s="16" t="n">
        <x:v>0</x:v>
      </x:c>
      <x:c r="E40" s="16" t="n">
        <x:v>0</x:v>
      </x:c>
      <x:c r="F40" s="3" t="str">
        <x:v>SHP-136</x:v>
      </x:c>
      <x:c r="G40" s="3" t="n">
        <x:v>71</x:v>
      </x:c>
      <x:c r="H40" s="3" t="n">
        <x:v>73</x:v>
      </x:c>
      <x:c r="I40" s="3" t="str">
        <x:v>reported_rounded_zero</x:v>
      </x:c>
      <x:c r="J40" s="3" t="str">
        <x:v>reported_rounded_zero</x:v>
      </x:c>
      <x:c r="K40" s="3"/>
      <x:c r="L40" s="3"/>
      <x:c r="M40" s="3"/>
      <x:c r="N40" s="3"/>
      <x:c r="O40" s="3"/>
    </x:row>
    <x:row r="41" ht="25" customHeight="1">
      <x:c r="A41" s="2" t="str">
        <x:v>PEP</x:v>
      </x:c>
      <x:c r="B41" s="3" t="str">
        <x:v>1405-07</x:v>
      </x:c>
      <x:c r="C41" s="3" t="str">
        <x:v>MOBILE</x:v>
      </x:c>
      <x:c r="D41" s="16" t="n">
        <x:v>0.65</x:v>
      </x:c>
      <x:c r="E41" s="16" t="n">
        <x:v>2.4</x:v>
      </x:c>
      <x:c r="F41" s="3" t="str">
        <x:v>SHP-136</x:v>
      </x:c>
      <x:c r="G41" s="3" t="n">
        <x:v>71</x:v>
      </x:c>
      <x:c r="H41" s="3" t="n">
        <x:v>73</x:v>
      </x:c>
      <x:c r="I41" s="3" t="str">
        <x:v>reported</x:v>
      </x:c>
      <x:c r="J41" s="3" t="str">
        <x:v>reported</x:v>
      </x:c>
      <x:c r="K41" s="3"/>
      <x:c r="L41" s="3"/>
      <x:c r="M41" s="3"/>
      <x:c r="N41" s="3"/>
      <x:c r="O41" s="3"/>
    </x:row>
    <x:row r="42" ht="25" customHeight="1">
      <x:c r="A42" s="2" t="str">
        <x:v>SEP</x:v>
      </x:c>
      <x:c r="B42" s="3" t="str">
        <x:v>1405-07</x:v>
      </x:c>
      <x:c r="C42" s="3" t="str">
        <x:v>POS</x:v>
      </x:c>
      <x:c r="D42" s="16" t="n">
        <x:v>19.31</x:v>
      </x:c>
      <x:c r="E42" s="16" t="n">
        <x:v>18.24</x:v>
      </x:c>
      <x:c r="F42" s="3" t="str">
        <x:v>SHP-136</x:v>
      </x:c>
      <x:c r="G42" s="3" t="n">
        <x:v>71</x:v>
      </x:c>
      <x:c r="H42" s="3" t="n">
        <x:v>73</x:v>
      </x:c>
      <x:c r="I42" s="3" t="str">
        <x:v>reported</x:v>
      </x:c>
      <x:c r="J42" s="3" t="str">
        <x:v>reported</x:v>
      </x:c>
      <x:c r="K42" s="3"/>
      <x:c r="L42" s="3"/>
      <x:c r="M42" s="3"/>
      <x:c r="N42" s="3"/>
      <x:c r="O42" s="3"/>
    </x:row>
    <x:row r="43" ht="25" customHeight="1">
      <x:c r="A43" s="2" t="str">
        <x:v>SEP</x:v>
      </x:c>
      <x:c r="B43" s="3" t="str">
        <x:v>1405-07</x:v>
      </x:c>
      <x:c r="C43" s="3" t="str">
        <x:v>IPG</x:v>
      </x:c>
      <x:c r="D43" s="16" t="n">
        <x:v>28.6</x:v>
      </x:c>
      <x:c r="E43" s="16" t="n">
        <x:v>25.15</x:v>
      </x:c>
      <x:c r="F43" s="3" t="str">
        <x:v>SHP-136</x:v>
      </x:c>
      <x:c r="G43" s="3" t="n">
        <x:v>71</x:v>
      </x:c>
      <x:c r="H43" s="3" t="n">
        <x:v>73</x:v>
      </x:c>
      <x:c r="I43" s="3" t="str">
        <x:v>reported</x:v>
      </x:c>
      <x:c r="J43" s="3" t="str">
        <x:v>reported</x:v>
      </x:c>
      <x:c r="K43" s="3"/>
      <x:c r="L43" s="3"/>
      <x:c r="M43" s="3"/>
      <x:c r="N43" s="3"/>
      <x:c r="O43" s="3"/>
    </x:row>
    <x:row r="44" ht="25" customHeight="1">
      <x:c r="A44" s="2" t="str">
        <x:v>SEP</x:v>
      </x:c>
      <x:c r="B44" s="3" t="str">
        <x:v>1405-07</x:v>
      </x:c>
      <x:c r="C44" s="3" t="str">
        <x:v>USSD</x:v>
      </x:c>
      <x:c r="D44" s="16" t="n">
        <x:v>22.67</x:v>
      </x:c>
      <x:c r="E44" s="16" t="n">
        <x:v>22.21</x:v>
      </x:c>
      <x:c r="F44" s="3" t="str">
        <x:v>SHP-136</x:v>
      </x:c>
      <x:c r="G44" s="3" t="n">
        <x:v>71</x:v>
      </x:c>
      <x:c r="H44" s="3" t="n">
        <x:v>73</x:v>
      </x:c>
      <x:c r="I44" s="3" t="str">
        <x:v>reported</x:v>
      </x:c>
      <x:c r="J44" s="3" t="str">
        <x:v>reported</x:v>
      </x:c>
      <x:c r="K44" s="3"/>
      <x:c r="L44" s="3"/>
      <x:c r="M44" s="3"/>
      <x:c r="N44" s="3"/>
      <x:c r="O44" s="3"/>
    </x:row>
    <x:row r="45" ht="25" customHeight="1">
      <x:c r="A45" s="2" t="str">
        <x:v>SEP</x:v>
      </x:c>
      <x:c r="B45" s="3" t="str">
        <x:v>1405-07</x:v>
      </x:c>
      <x:c r="C45" s="3" t="str">
        <x:v>MOBILE</x:v>
      </x:c>
      <x:c r="D45" s="16" t="n">
        <x:v>1.47</x:v>
      </x:c>
      <x:c r="E45" s="16" t="n">
        <x:v>0.1</x:v>
      </x:c>
      <x:c r="F45" s="3" t="str">
        <x:v>SHP-136</x:v>
      </x:c>
      <x:c r="G45" s="3" t="n">
        <x:v>71</x:v>
      </x:c>
      <x:c r="H45" s="3" t="n">
        <x:v>73</x:v>
      </x:c>
      <x:c r="I45" s="3" t="str">
        <x:v>reported</x:v>
      </x:c>
      <x:c r="J45" s="3" t="str">
        <x:v>reported</x:v>
      </x:c>
      <x:c r="K45" s="3"/>
      <x:c r="L45" s="3"/>
      <x:c r="M45" s="3"/>
      <x:c r="N45" s="3"/>
      <x:c r="O45" s="3"/>
    </x:row>
    <x:row r="46" ht="25" customHeight="1">
      <x:c r="A46" s="2" t="str">
        <x:v>SPH</x:v>
      </x:c>
      <x:c r="B46" s="3" t="str">
        <x:v>1405-07</x:v>
      </x:c>
      <x:c r="C46" s="3" t="str">
        <x:v>POS</x:v>
      </x:c>
      <x:c r="D46" s="16" t="n">
        <x:v>3.71</x:v>
      </x:c>
      <x:c r="E46" s="16" t="n">
        <x:v>5.54</x:v>
      </x:c>
      <x:c r="F46" s="3" t="str">
        <x:v>SHP-136</x:v>
      </x:c>
      <x:c r="G46" s="3" t="n">
        <x:v>71</x:v>
      </x:c>
      <x:c r="H46" s="3" t="n">
        <x:v>73</x:v>
      </x:c>
      <x:c r="I46" s="3" t="str">
        <x:v>reported</x:v>
      </x:c>
      <x:c r="J46" s="3" t="str">
        <x:v>reported</x:v>
      </x:c>
      <x:c r="K46" s="3"/>
      <x:c r="L46" s="3"/>
      <x:c r="M46" s="3"/>
      <x:c r="N46" s="3"/>
      <x:c r="O46" s="3"/>
    </x:row>
    <x:row r="47" ht="25" customHeight="1">
      <x:c r="A47" s="2" t="str">
        <x:v>SPH</x:v>
      </x:c>
      <x:c r="B47" s="3" t="str">
        <x:v>1405-07</x:v>
      </x:c>
      <x:c r="C47" s="3" t="str">
        <x:v>IPG</x:v>
      </x:c>
      <x:c r="D47" s="16" t="n">
        <x:v>1.14</x:v>
      </x:c>
      <x:c r="E47" s="16" t="n">
        <x:v>1.55</x:v>
      </x:c>
      <x:c r="F47" s="3" t="str">
        <x:v>SHP-136</x:v>
      </x:c>
      <x:c r="G47" s="3" t="n">
        <x:v>71</x:v>
      </x:c>
      <x:c r="H47" s="3" t="n">
        <x:v>73</x:v>
      </x:c>
      <x:c r="I47" s="3" t="str">
        <x:v>reported</x:v>
      </x:c>
      <x:c r="J47" s="3" t="str">
        <x:v>reported</x:v>
      </x:c>
      <x:c r="K47" s="3"/>
      <x:c r="L47" s="3"/>
      <x:c r="M47" s="3"/>
      <x:c r="N47" s="3"/>
      <x:c r="O47" s="3"/>
    </x:row>
    <x:row r="48" ht="25" customHeight="1">
      <x:c r="A48" s="2" t="str">
        <x:v>SPH</x:v>
      </x:c>
      <x:c r="B48" s="3" t="str">
        <x:v>1405-07</x:v>
      </x:c>
      <x:c r="C48" s="3" t="str">
        <x:v>USSD</x:v>
      </x:c>
      <x:c r="D48" s="16" t="n">
        <x:v>0</x:v>
      </x:c>
      <x:c r="E48" s="16" t="n">
        <x:v>0</x:v>
      </x:c>
      <x:c r="F48" s="3" t="str">
        <x:v>SHP-136</x:v>
      </x:c>
      <x:c r="G48" s="3" t="n">
        <x:v>71</x:v>
      </x:c>
      <x:c r="H48" s="3" t="n">
        <x:v>73</x:v>
      </x:c>
      <x:c r="I48" s="3" t="str">
        <x:v>reported_rounded_zero</x:v>
      </x:c>
      <x:c r="J48" s="3" t="str">
        <x:v>reported_rounded_zero</x:v>
      </x:c>
      <x:c r="K48" s="3"/>
      <x:c r="L48" s="3"/>
      <x:c r="M48" s="3"/>
      <x:c r="N48" s="3"/>
      <x:c r="O48" s="3"/>
    </x:row>
    <x:row r="49" ht="25" customHeight="1">
      <x:c r="A49" s="2" t="str">
        <x:v>SPH</x:v>
      </x:c>
      <x:c r="B49" s="3" t="str">
        <x:v>1405-07</x:v>
      </x:c>
      <x:c r="C49" s="3" t="str">
        <x:v>MOBILE</x:v>
      </x:c>
      <x:c r="D49" s="16" t="n">
        <x:v>13.01</x:v>
      </x:c>
      <x:c r="E49" s="16" t="n">
        <x:v>6.19</x:v>
      </x:c>
      <x:c r="F49" s="3" t="str">
        <x:v>SHP-136</x:v>
      </x:c>
      <x:c r="G49" s="3" t="n">
        <x:v>71</x:v>
      </x:c>
      <x:c r="H49" s="3" t="n">
        <x:v>73</x:v>
      </x:c>
      <x:c r="I49" s="3" t="str">
        <x:v>reported</x:v>
      </x:c>
      <x:c r="J49" s="3" t="str">
        <x:v>reported</x:v>
      </x:c>
      <x:c r="K49" s="3"/>
      <x:c r="L49" s="3"/>
      <x:c r="M49" s="3"/>
      <x:c r="N49" s="3"/>
      <x:c r="O49" s="3"/>
    </x:row>
    <x:row r="50" ht="25" customHeight="1">
      <x:c r="A50" s="2" t="str">
        <x:v>NOV</x:v>
      </x:c>
      <x:c r="B50" s="3" t="str">
        <x:v>1405-07</x:v>
      </x:c>
      <x:c r="C50" s="3" t="str">
        <x:v>POS</x:v>
      </x:c>
      <x:c r="D50" s="16" t="n">
        <x:v>12.33</x:v>
      </x:c>
      <x:c r="E50" s="16" t="n">
        <x:v>11.92</x:v>
      </x:c>
      <x:c r="F50" s="3" t="str">
        <x:v>SHP-136</x:v>
      </x:c>
      <x:c r="G50" s="3" t="n">
        <x:v>71</x:v>
      </x:c>
      <x:c r="H50" s="3" t="n">
        <x:v>73</x:v>
      </x:c>
      <x:c r="I50" s="3" t="str">
        <x:v>reported</x:v>
      </x:c>
      <x:c r="J50" s="3" t="str">
        <x:v>reported</x:v>
      </x:c>
      <x:c r="K50" s="3"/>
      <x:c r="L50" s="3"/>
      <x:c r="M50" s="3"/>
      <x:c r="N50" s="3"/>
      <x:c r="O50" s="3"/>
    </x:row>
    <x:row r="51" ht="25" customHeight="1">
      <x:c r="A51" s="2" t="str">
        <x:v>NOV</x:v>
      </x:c>
      <x:c r="B51" s="3" t="str">
        <x:v>1405-07</x:v>
      </x:c>
      <x:c r="C51" s="3" t="str">
        <x:v>IPG</x:v>
      </x:c>
      <x:c r="D51" s="16" t="n">
        <x:v>2.85</x:v>
      </x:c>
      <x:c r="E51" s="16" t="n">
        <x:v>1.38</x:v>
      </x:c>
      <x:c r="F51" s="3" t="str">
        <x:v>SHP-136</x:v>
      </x:c>
      <x:c r="G51" s="3" t="n">
        <x:v>71</x:v>
      </x:c>
      <x:c r="H51" s="3" t="n">
        <x:v>73</x:v>
      </x:c>
      <x:c r="I51" s="3" t="str">
        <x:v>reported</x:v>
      </x:c>
      <x:c r="J51" s="3" t="str">
        <x:v>reported</x:v>
      </x:c>
      <x:c r="K51" s="3"/>
      <x:c r="L51" s="3"/>
      <x:c r="M51" s="3"/>
      <x:c r="N51" s="3"/>
      <x:c r="O51" s="3"/>
    </x:row>
    <x:row r="52" ht="25" customHeight="1">
      <x:c r="A52" s="2" t="str">
        <x:v>NOV</x:v>
      </x:c>
      <x:c r="B52" s="3" t="str">
        <x:v>1405-07</x:v>
      </x:c>
      <x:c r="C52" s="3" t="str">
        <x:v>USSD</x:v>
      </x:c>
      <x:c r="D52" s="16" t="n">
        <x:v>0</x:v>
      </x:c>
      <x:c r="E52" s="16" t="n">
        <x:v>0</x:v>
      </x:c>
      <x:c r="F52" s="3" t="str">
        <x:v>SHP-136</x:v>
      </x:c>
      <x:c r="G52" s="3" t="n">
        <x:v>71</x:v>
      </x:c>
      <x:c r="H52" s="3" t="n">
        <x:v>73</x:v>
      </x:c>
      <x:c r="I52" s="3" t="str">
        <x:v>reported_rounded_zero</x:v>
      </x:c>
      <x:c r="J52" s="3" t="str">
        <x:v>reported_rounded_zero</x:v>
      </x:c>
      <x:c r="K52" s="3"/>
      <x:c r="L52" s="3"/>
      <x:c r="M52" s="3"/>
      <x:c r="N52" s="3"/>
      <x:c r="O52" s="3"/>
    </x:row>
    <x:row r="53" ht="25" customHeight="1">
      <x:c r="A53" s="2" t="str">
        <x:v>NOV</x:v>
      </x:c>
      <x:c r="B53" s="3" t="str">
        <x:v>1405-07</x:v>
      </x:c>
      <x:c r="C53" s="3" t="str">
        <x:v>MOBILE</x:v>
      </x:c>
      <x:c r="D53" s="16" t="n">
        <x:v>0</x:v>
      </x:c>
      <x:c r="E53" s="16" t="n">
        <x:v>0</x:v>
      </x:c>
      <x:c r="F53" s="3" t="str">
        <x:v>SHP-136</x:v>
      </x:c>
      <x:c r="G53" s="3" t="n">
        <x:v>71</x:v>
      </x:c>
      <x:c r="H53" s="3" t="n">
        <x:v>73</x:v>
      </x:c>
      <x:c r="I53" s="3" t="str">
        <x:v>reported_rounded_zero</x:v>
      </x:c>
      <x:c r="J53" s="3" t="str">
        <x:v>reported_rounded_zero</x:v>
      </x:c>
      <x:c r="K53" s="3"/>
      <x:c r="L53" s="3"/>
      <x:c r="M53" s="3"/>
      <x:c r="N53" s="3"/>
      <x:c r="O53" s="3"/>
    </x:row>
    <x:row r="54" ht="25" customHeight="1">
      <x:c r="A54" s="2" t="str">
        <x:v>RTP</x:v>
      </x:c>
      <x:c r="B54" s="3" t="str">
        <x:v>1405-07</x:v>
      </x:c>
      <x:c r="C54" s="3" t="str">
        <x:v>POS</x:v>
      </x:c>
      <x:c r="D54" s="16" t="n">
        <x:v>12.38</x:v>
      </x:c>
      <x:c r="E54" s="16" t="n">
        <x:v>10.78</x:v>
      </x:c>
      <x:c r="F54" s="3" t="str">
        <x:v>SHP-136</x:v>
      </x:c>
      <x:c r="G54" s="3" t="n">
        <x:v>71</x:v>
      </x:c>
      <x:c r="H54" s="3" t="n">
        <x:v>73</x:v>
      </x:c>
      <x:c r="I54" s="3" t="str">
        <x:v>reported</x:v>
      </x:c>
      <x:c r="J54" s="3" t="str">
        <x:v>reported</x:v>
      </x:c>
      <x:c r="K54" s="3"/>
      <x:c r="L54" s="3"/>
      <x:c r="M54" s="3"/>
      <x:c r="N54" s="3"/>
      <x:c r="O54" s="3"/>
    </x:row>
    <x:row r="55" ht="25" customHeight="1">
      <x:c r="A55" s="2" t="str">
        <x:v>RTP</x:v>
      </x:c>
      <x:c r="B55" s="3" t="str">
        <x:v>1405-07</x:v>
      </x:c>
      <x:c r="C55" s="3" t="str">
        <x:v>IPG</x:v>
      </x:c>
      <x:c r="D55" s="16" t="n">
        <x:v>6.76</x:v>
      </x:c>
      <x:c r="E55" s="16" t="n">
        <x:v>11.35</x:v>
      </x:c>
      <x:c r="F55" s="3" t="str">
        <x:v>SHP-136</x:v>
      </x:c>
      <x:c r="G55" s="3" t="n">
        <x:v>71</x:v>
      </x:c>
      <x:c r="H55" s="3" t="n">
        <x:v>73</x:v>
      </x:c>
      <x:c r="I55" s="3" t="str">
        <x:v>reported</x:v>
      </x:c>
      <x:c r="J55" s="3" t="str">
        <x:v>reported</x:v>
      </x:c>
      <x:c r="K55" s="3"/>
      <x:c r="L55" s="3"/>
      <x:c r="M55" s="3"/>
      <x:c r="N55" s="3"/>
      <x:c r="O55" s="3"/>
    </x:row>
    <x:row r="56" ht="25" customHeight="1">
      <x:c r="A56" s="2" t="str">
        <x:v>RTP</x:v>
      </x:c>
      <x:c r="B56" s="3" t="str">
        <x:v>1405-07</x:v>
      </x:c>
      <x:c r="C56" s="3" t="str">
        <x:v>USSD</x:v>
      </x:c>
      <x:c r="D56" s="16" t="n">
        <x:v>22.77</x:v>
      </x:c>
      <x:c r="E56" s="16" t="n">
        <x:v>26.26</x:v>
      </x:c>
      <x:c r="F56" s="3" t="str">
        <x:v>SHP-136</x:v>
      </x:c>
      <x:c r="G56" s="3" t="n">
        <x:v>71</x:v>
      </x:c>
      <x:c r="H56" s="3" t="n">
        <x:v>73</x:v>
      </x:c>
      <x:c r="I56" s="3" t="str">
        <x:v>reported</x:v>
      </x:c>
      <x:c r="J56" s="3" t="str">
        <x:v>reported</x:v>
      </x:c>
      <x:c r="K56" s="3"/>
      <x:c r="L56" s="3"/>
      <x:c r="M56" s="3"/>
      <x:c r="N56" s="3"/>
      <x:c r="O56" s="3"/>
    </x:row>
    <x:row r="57" ht="25" customHeight="1">
      <x:c r="A57" s="2" t="str">
        <x:v>RTP</x:v>
      </x:c>
      <x:c r="B57" s="3" t="str">
        <x:v>1405-07</x:v>
      </x:c>
      <x:c r="C57" s="3" t="str">
        <x:v>MOBILE</x:v>
      </x:c>
      <x:c r="D57" s="16" t="n">
        <x:v>6.86</x:v>
      </x:c>
      <x:c r="E57" s="16" t="n">
        <x:v>1.68</x:v>
      </x:c>
      <x:c r="F57" s="3" t="str">
        <x:v>SHP-136</x:v>
      </x:c>
      <x:c r="G57" s="3" t="n">
        <x:v>71</x:v>
      </x:c>
      <x:c r="H57" s="3" t="n">
        <x:v>73</x:v>
      </x:c>
      <x:c r="I57" s="3" t="str">
        <x:v>reported</x:v>
      </x:c>
      <x:c r="J57" s="3" t="str">
        <x:v>reported</x:v>
      </x:c>
      <x:c r="K57" s="3"/>
      <x:c r="L57" s="3"/>
      <x:c r="M57" s="3"/>
      <x:c r="N57" s="3"/>
      <x:c r="O57" s="3"/>
    </x:row>
    <x:row r="58" ht="25" customHeight="1">
      <x:c r="A58" s="2" t="str">
        <x:v>ARV</x:v>
      </x:c>
      <x:c r="B58" s="3" t="str">
        <x:v>1405-07</x:v>
      </x:c>
      <x:c r="C58" s="3" t="str">
        <x:v>POS</x:v>
      </x:c>
      <x:c r="D58" s="16" t="n">
        <x:v>8.6</x:v>
      </x:c>
      <x:c r="E58" s="16" t="n">
        <x:v>1.26</x:v>
      </x:c>
      <x:c r="F58" s="3" t="str">
        <x:v>SHP-136</x:v>
      </x:c>
      <x:c r="G58" s="3" t="n">
        <x:v>71</x:v>
      </x:c>
      <x:c r="H58" s="3" t="n">
        <x:v>73</x:v>
      </x:c>
      <x:c r="I58" s="3" t="str">
        <x:v>reported</x:v>
      </x:c>
      <x:c r="J58" s="3" t="str">
        <x:v>reported</x:v>
      </x:c>
      <x:c r="K58" s="3"/>
      <x:c r="L58" s="3"/>
      <x:c r="M58" s="3"/>
      <x:c r="N58" s="3"/>
      <x:c r="O58" s="3"/>
    </x:row>
    <x:row r="59" ht="25" customHeight="1">
      <x:c r="A59" s="2" t="str">
        <x:v>ARV</x:v>
      </x:c>
      <x:c r="B59" s="3" t="str">
        <x:v>1405-07</x:v>
      </x:c>
      <x:c r="C59" s="3" t="str">
        <x:v>IPG</x:v>
      </x:c>
      <x:c r="D59" s="16" t="n">
        <x:v>0.13</x:v>
      </x:c>
      <x:c r="E59" s="16" t="n">
        <x:v>0.06</x:v>
      </x:c>
      <x:c r="F59" s="3" t="str">
        <x:v>SHP-136</x:v>
      </x:c>
      <x:c r="G59" s="3" t="n">
        <x:v>71</x:v>
      </x:c>
      <x:c r="H59" s="3" t="n">
        <x:v>73</x:v>
      </x:c>
      <x:c r="I59" s="3" t="str">
        <x:v>reported</x:v>
      </x:c>
      <x:c r="J59" s="3" t="str">
        <x:v>reported</x:v>
      </x:c>
      <x:c r="K59" s="3"/>
      <x:c r="L59" s="3"/>
      <x:c r="M59" s="3"/>
      <x:c r="N59" s="3"/>
      <x:c r="O59" s="3"/>
    </x:row>
    <x:row r="60" ht="25" customHeight="1">
      <x:c r="A60" s="2" t="str">
        <x:v>ARV</x:v>
      </x:c>
      <x:c r="B60" s="3" t="str">
        <x:v>1405-07</x:v>
      </x:c>
      <x:c r="C60" s="3" t="str">
        <x:v>USSD</x:v>
      </x:c>
      <x:c r="D60" s="16" t="n">
        <x:v>0</x:v>
      </x:c>
      <x:c r="E60" s="16" t="n">
        <x:v>0</x:v>
      </x:c>
      <x:c r="F60" s="3" t="str">
        <x:v>SHP-136</x:v>
      </x:c>
      <x:c r="G60" s="3" t="n">
        <x:v>71</x:v>
      </x:c>
      <x:c r="H60" s="3" t="n">
        <x:v>73</x:v>
      </x:c>
      <x:c r="I60" s="3" t="str">
        <x:v>reported_rounded_zero</x:v>
      </x:c>
      <x:c r="J60" s="3" t="str">
        <x:v>reported_rounded_zero</x:v>
      </x:c>
      <x:c r="K60" s="3"/>
      <x:c r="L60" s="3"/>
      <x:c r="M60" s="3"/>
      <x:c r="N60" s="3"/>
      <x:c r="O60" s="3"/>
    </x:row>
    <x:row r="61" ht="25" customHeight="1">
      <x:c r="A61" s="2" t="str">
        <x:v>ARV</x:v>
      </x:c>
      <x:c r="B61" s="3" t="str">
        <x:v>1405-07</x:v>
      </x:c>
      <x:c r="C61" s="3" t="str">
        <x:v>MOBILE</x:v>
      </x:c>
      <x:c r="D61" s="16" t="n">
        <x:v>0</x:v>
      </x:c>
      <x:c r="E61" s="16" t="n">
        <x:v>0</x:v>
      </x:c>
      <x:c r="F61" s="3" t="str">
        <x:v>SHP-136</x:v>
      </x:c>
      <x:c r="G61" s="3" t="n">
        <x:v>71</x:v>
      </x:c>
      <x:c r="H61" s="3" t="n">
        <x:v>73</x:v>
      </x:c>
      <x:c r="I61" s="3" t="str">
        <x:v>reported_rounded_zero</x:v>
      </x:c>
      <x:c r="J61" s="3" t="str">
        <x:v>reported_rounded_zero</x:v>
      </x:c>
      <x:c r="K61" s="3"/>
      <x:c r="L61" s="3"/>
      <x:c r="M61" s="3"/>
      <x:c r="N61" s="3"/>
      <x:c r="O61" s="3"/>
    </x:row>
    <x:row r="62" ht="25" customHeight="1">
      <x:c r="A62" s="2" t="str">
        <x:v>FAN</x:v>
      </x:c>
      <x:c r="B62" s="3" t="str">
        <x:v>1405-07</x:v>
      </x:c>
      <x:c r="C62" s="3" t="str">
        <x:v>POS</x:v>
      </x:c>
      <x:c r="D62" s="16" t="n">
        <x:v>1.84</x:v>
      </x:c>
      <x:c r="E62" s="16" t="n">
        <x:v>2.19</x:v>
      </x:c>
      <x:c r="F62" s="3" t="str">
        <x:v>SHP-136</x:v>
      </x:c>
      <x:c r="G62" s="3" t="n">
        <x:v>71</x:v>
      </x:c>
      <x:c r="H62" s="3" t="n">
        <x:v>73</x:v>
      </x:c>
      <x:c r="I62" s="3" t="str">
        <x:v>reported</x:v>
      </x:c>
      <x:c r="J62" s="3" t="str">
        <x:v>reported</x:v>
      </x:c>
      <x:c r="K62" s="3"/>
      <x:c r="L62" s="3"/>
      <x:c r="M62" s="3"/>
      <x:c r="N62" s="3"/>
      <x:c r="O62" s="3"/>
    </x:row>
    <x:row r="63" ht="25" customHeight="1">
      <x:c r="A63" s="2" t="str">
        <x:v>FAN</x:v>
      </x:c>
      <x:c r="B63" s="3" t="str">
        <x:v>1405-07</x:v>
      </x:c>
      <x:c r="C63" s="3" t="str">
        <x:v>IPG</x:v>
      </x:c>
      <x:c r="D63" s="16" t="n">
        <x:v>0.37</x:v>
      </x:c>
      <x:c r="E63" s="16" t="n">
        <x:v>0.34</x:v>
      </x:c>
      <x:c r="F63" s="3" t="str">
        <x:v>SHP-136</x:v>
      </x:c>
      <x:c r="G63" s="3" t="n">
        <x:v>71</x:v>
      </x:c>
      <x:c r="H63" s="3" t="n">
        <x:v>73</x:v>
      </x:c>
      <x:c r="I63" s="3" t="str">
        <x:v>reported</x:v>
      </x:c>
      <x:c r="J63" s="3" t="str">
        <x:v>reported</x:v>
      </x:c>
      <x:c r="K63" s="3"/>
      <x:c r="L63" s="3"/>
      <x:c r="M63" s="3"/>
      <x:c r="N63" s="3"/>
      <x:c r="O63" s="3"/>
    </x:row>
    <x:row r="64" ht="25" customHeight="1">
      <x:c r="A64" s="2" t="str">
        <x:v>FAN</x:v>
      </x:c>
      <x:c r="B64" s="3" t="str">
        <x:v>1405-07</x:v>
      </x:c>
      <x:c r="C64" s="3" t="str">
        <x:v>USSD</x:v>
      </x:c>
      <x:c r="D64" s="16" t="n">
        <x:v>0</x:v>
      </x:c>
      <x:c r="E64" s="16" t="n">
        <x:v>0</x:v>
      </x:c>
      <x:c r="F64" s="3" t="str">
        <x:v>SHP-136</x:v>
      </x:c>
      <x:c r="G64" s="3" t="n">
        <x:v>71</x:v>
      </x:c>
      <x:c r="H64" s="3" t="n">
        <x:v>73</x:v>
      </x:c>
      <x:c r="I64" s="3" t="str">
        <x:v>reported_rounded_zero</x:v>
      </x:c>
      <x:c r="J64" s="3" t="str">
        <x:v>reported_rounded_zero</x:v>
      </x:c>
      <x:c r="K64" s="3"/>
      <x:c r="L64" s="3"/>
      <x:c r="M64" s="3"/>
      <x:c r="N64" s="3"/>
      <x:c r="O64" s="3"/>
    </x:row>
    <x:row r="65" ht="25" customHeight="1">
      <x:c r="A65" s="2" t="str">
        <x:v>FAN</x:v>
      </x:c>
      <x:c r="B65" s="3" t="str">
        <x:v>1405-07</x:v>
      </x:c>
      <x:c r="C65" s="3" t="str">
        <x:v>MOBILE</x:v>
      </x:c>
      <x:c r="D65" s="16" t="n">
        <x:v>0</x:v>
      </x:c>
      <x:c r="E65" s="16" t="n">
        <x:v>0</x:v>
      </x:c>
      <x:c r="F65" s="3" t="str">
        <x:v>SHP-136</x:v>
      </x:c>
      <x:c r="G65" s="3" t="n">
        <x:v>71</x:v>
      </x:c>
      <x:c r="H65" s="3" t="n">
        <x:v>73</x:v>
      </x:c>
      <x:c r="I65" s="3" t="str">
        <x:v>reported_rounded_zero</x:v>
      </x:c>
      <x:c r="J65" s="3" t="str">
        <x:v>reported_rounded_zero</x:v>
      </x:c>
      <x:c r="K65" s="3"/>
      <x:c r="L65" s="3"/>
      <x:c r="M65" s="3"/>
      <x:c r="N65" s="3"/>
      <x:c r="O65" s="3"/>
    </x:row>
    <x:row r="66" ht="25" customHeight="1">
      <x:c r="A66" s="2" t="str">
        <x:v>KISH</x:v>
      </x:c>
      <x:c r="B66" s="3" t="str">
        <x:v>1405-07</x:v>
      </x:c>
      <x:c r="C66" s="3" t="str">
        <x:v>POS</x:v>
      </x:c>
      <x:c r="D66" s="16" t="n">
        <x:v>5.85</x:v>
      </x:c>
      <x:c r="E66" s="16" t="n">
        <x:v>7.41</x:v>
      </x:c>
      <x:c r="F66" s="3" t="str">
        <x:v>SHP-136</x:v>
      </x:c>
      <x:c r="G66" s="3" t="n">
        <x:v>71</x:v>
      </x:c>
      <x:c r="H66" s="3" t="n">
        <x:v>73</x:v>
      </x:c>
      <x:c r="I66" s="3" t="str">
        <x:v>reported</x:v>
      </x:c>
      <x:c r="J66" s="3" t="str">
        <x:v>reported</x:v>
      </x:c>
      <x:c r="K66" s="3"/>
      <x:c r="L66" s="3"/>
      <x:c r="M66" s="3"/>
      <x:c r="N66" s="3"/>
      <x:c r="O66" s="3"/>
    </x:row>
    <x:row r="67" ht="25" customHeight="1">
      <x:c r="A67" s="2" t="str">
        <x:v>KISH</x:v>
      </x:c>
      <x:c r="B67" s="3" t="str">
        <x:v>1405-07</x:v>
      </x:c>
      <x:c r="C67" s="3" t="str">
        <x:v>IPG</x:v>
      </x:c>
      <x:c r="D67" s="16" t="n">
        <x:v>0.94</x:v>
      </x:c>
      <x:c r="E67" s="16" t="n">
        <x:v>1.86</x:v>
      </x:c>
      <x:c r="F67" s="3" t="str">
        <x:v>SHP-136</x:v>
      </x:c>
      <x:c r="G67" s="3" t="n">
        <x:v>71</x:v>
      </x:c>
      <x:c r="H67" s="3" t="n">
        <x:v>73</x:v>
      </x:c>
      <x:c r="I67" s="3" t="str">
        <x:v>reported</x:v>
      </x:c>
      <x:c r="J67" s="3" t="str">
        <x:v>reported</x:v>
      </x:c>
      <x:c r="K67" s="3"/>
      <x:c r="L67" s="3"/>
      <x:c r="M67" s="3"/>
      <x:c r="N67" s="3"/>
      <x:c r="O67" s="3"/>
    </x:row>
    <x:row r="68" ht="25" customHeight="1">
      <x:c r="A68" s="2" t="str">
        <x:v>KISH</x:v>
      </x:c>
      <x:c r="B68" s="3" t="str">
        <x:v>1405-07</x:v>
      </x:c>
      <x:c r="C68" s="3" t="str">
        <x:v>USSD</x:v>
      </x:c>
      <x:c r="D68" s="16" t="n">
        <x:v>0</x:v>
      </x:c>
      <x:c r="E68" s="16" t="n">
        <x:v>0</x:v>
      </x:c>
      <x:c r="F68" s="3" t="str">
        <x:v>SHP-136</x:v>
      </x:c>
      <x:c r="G68" s="3" t="n">
        <x:v>71</x:v>
      </x:c>
      <x:c r="H68" s="3" t="n">
        <x:v>73</x:v>
      </x:c>
      <x:c r="I68" s="3" t="str">
        <x:v>reported_rounded_zero</x:v>
      </x:c>
      <x:c r="J68" s="3" t="str">
        <x:v>reported_rounded_zero</x:v>
      </x:c>
      <x:c r="K68" s="3"/>
      <x:c r="L68" s="3"/>
      <x:c r="M68" s="3"/>
      <x:c r="N68" s="3"/>
      <x:c r="O68" s="3"/>
    </x:row>
    <x:row r="69" ht="25" customHeight="1">
      <x:c r="A69" s="2" t="str">
        <x:v>KISH</x:v>
      </x:c>
      <x:c r="B69" s="3" t="str">
        <x:v>1405-07</x:v>
      </x:c>
      <x:c r="C69" s="3" t="str">
        <x:v>MOBILE</x:v>
      </x:c>
      <x:c r="D69" s="16" t="n">
        <x:v>0</x:v>
      </x:c>
      <x:c r="E69" s="16" t="n">
        <x:v>0</x:v>
      </x:c>
      <x:c r="F69" s="3" t="str">
        <x:v>SHP-136</x:v>
      </x:c>
      <x:c r="G69" s="3" t="n">
        <x:v>71</x:v>
      </x:c>
      <x:c r="H69" s="3" t="n">
        <x:v>73</x:v>
      </x:c>
      <x:c r="I69" s="3" t="str">
        <x:v>reported_rounded_zero</x:v>
      </x:c>
      <x:c r="J69" s="3" t="str">
        <x:v>reported_rounded_zero</x:v>
      </x:c>
      <x:c r="K69" s="3"/>
      <x:c r="L69" s="3"/>
      <x:c r="M69" s="3"/>
      <x:c r="N69" s="3"/>
      <x:c r="O69" s="3"/>
    </x:row>
    <x:row r="70" ht="25" customHeight="1">
      <x:c r="A70" s="2" t="str">
        <x:v>AP</x:v>
      </x:c>
      <x:c r="B70" s="3" t="str">
        <x:v>1405-06</x:v>
      </x:c>
      <x:c r="C70" s="3" t="str">
        <x:v>POS</x:v>
      </x:c>
      <x:c r="D70" s="16" t="n">
        <x:v>3.65</x:v>
      </x:c>
      <x:c r="E70" s="16" t="n">
        <x:v>4.46</x:v>
      </x:c>
      <x:c r="F70" s="3" t="str">
        <x:v>SHP-135</x:v>
      </x:c>
      <x:c r="G70" s="3" t="n">
        <x:v>72</x:v>
      </x:c>
      <x:c r="H70" s="3" t="n">
        <x:v>74</x:v>
      </x:c>
      <x:c r="I70" s="3" t="str">
        <x:v>reported</x:v>
      </x:c>
      <x:c r="J70" s="3" t="str">
        <x:v>reported</x:v>
      </x:c>
      <x:c r="K70" s="3"/>
      <x:c r="L70" s="3"/>
      <x:c r="M70" s="3"/>
      <x:c r="N70" s="3"/>
      <x:c r="O70" s="3"/>
    </x:row>
    <x:row r="71" ht="25" customHeight="1">
      <x:c r="A71" s="2" t="str">
        <x:v>AP</x:v>
      </x:c>
      <x:c r="B71" s="3" t="str">
        <x:v>1405-06</x:v>
      </x:c>
      <x:c r="C71" s="3" t="str">
        <x:v>IPG</x:v>
      </x:c>
      <x:c r="D71" s="16" t="n">
        <x:v>6.52</x:v>
      </x:c>
      <x:c r="E71" s="16" t="n">
        <x:v>6.53</x:v>
      </x:c>
      <x:c r="F71" s="3" t="str">
        <x:v>SHP-135</x:v>
      </x:c>
      <x:c r="G71" s="3" t="n">
        <x:v>72</x:v>
      </x:c>
      <x:c r="H71" s="3" t="n">
        <x:v>74</x:v>
      </x:c>
      <x:c r="I71" s="3" t="str">
        <x:v>reported</x:v>
      </x:c>
      <x:c r="J71" s="3" t="str">
        <x:v>reported</x:v>
      </x:c>
      <x:c r="K71" s="3"/>
      <x:c r="L71" s="3"/>
      <x:c r="M71" s="3"/>
      <x:c r="N71" s="3"/>
      <x:c r="O71" s="3"/>
    </x:row>
    <x:row r="72" ht="25" customHeight="1">
      <x:c r="A72" s="2" t="str">
        <x:v>AP</x:v>
      </x:c>
      <x:c r="B72" s="3" t="str">
        <x:v>1405-06</x:v>
      </x:c>
      <x:c r="C72" s="3" t="str">
        <x:v>USSD</x:v>
      </x:c>
      <x:c r="D72" s="16" t="n">
        <x:v>5.23</x:v>
      </x:c>
      <x:c r="E72" s="16" t="n">
        <x:v>4.48</x:v>
      </x:c>
      <x:c r="F72" s="3" t="str">
        <x:v>SHP-135</x:v>
      </x:c>
      <x:c r="G72" s="3" t="n">
        <x:v>72</x:v>
      </x:c>
      <x:c r="H72" s="3" t="n">
        <x:v>74</x:v>
      </x:c>
      <x:c r="I72" s="3" t="str">
        <x:v>reported</x:v>
      </x:c>
      <x:c r="J72" s="3" t="str">
        <x:v>reported</x:v>
      </x:c>
      <x:c r="K72" s="3"/>
      <x:c r="L72" s="3"/>
      <x:c r="M72" s="3"/>
      <x:c r="N72" s="3"/>
      <x:c r="O72" s="3"/>
    </x:row>
    <x:row r="73" ht="25" customHeight="1">
      <x:c r="A73" s="2" t="str">
        <x:v>AP</x:v>
      </x:c>
      <x:c r="B73" s="3" t="str">
        <x:v>1405-06</x:v>
      </x:c>
      <x:c r="C73" s="3" t="str">
        <x:v>MOBILE</x:v>
      </x:c>
      <x:c r="D73" s="16" t="n">
        <x:v>77.62</x:v>
      </x:c>
      <x:c r="E73" s="16" t="n">
        <x:v>47.15</x:v>
      </x:c>
      <x:c r="F73" s="3" t="str">
        <x:v>SHP-135</x:v>
      </x:c>
      <x:c r="G73" s="3" t="n">
        <x:v>72</x:v>
      </x:c>
      <x:c r="H73" s="3" t="n">
        <x:v>74</x:v>
      </x:c>
      <x:c r="I73" s="3" t="str">
        <x:v>reported</x:v>
      </x:c>
      <x:c r="J73" s="3" t="str">
        <x:v>reported</x:v>
      </x:c>
      <x:c r="K73" s="3"/>
      <x:c r="L73" s="3"/>
      <x:c r="M73" s="3"/>
      <x:c r="N73" s="3"/>
      <x:c r="O73" s="3"/>
    </x:row>
    <x:row r="74" ht="25" customHeight="1">
      <x:c r="A74" s="2" t="str">
        <x:v>DAM</x:v>
      </x:c>
      <x:c r="B74" s="3" t="str">
        <x:v>1405-06</x:v>
      </x:c>
      <x:c r="C74" s="3" t="str">
        <x:v>POS</x:v>
      </x:c>
      <x:c r="D74" s="16" t="n">
        <x:v>0.24</x:v>
      </x:c>
      <x:c r="E74" s="16" t="n">
        <x:v>0.22</x:v>
      </x:c>
      <x:c r="F74" s="3" t="str">
        <x:v>SHP-135</x:v>
      </x:c>
      <x:c r="G74" s="3" t="n">
        <x:v>72</x:v>
      </x:c>
      <x:c r="H74" s="3" t="n">
        <x:v>74</x:v>
      </x:c>
      <x:c r="I74" s="3" t="str">
        <x:v>reported</x:v>
      </x:c>
      <x:c r="J74" s="3" t="str">
        <x:v>reported</x:v>
      </x:c>
      <x:c r="K74" s="3"/>
      <x:c r="L74" s="3"/>
      <x:c r="M74" s="3"/>
      <x:c r="N74" s="3"/>
      <x:c r="O74" s="3"/>
    </x:row>
    <x:row r="75" ht="25" customHeight="1">
      <x:c r="A75" s="2" t="str">
        <x:v>DAM</x:v>
      </x:c>
      <x:c r="B75" s="3" t="str">
        <x:v>1405-06</x:v>
      </x:c>
      <x:c r="C75" s="3" t="str">
        <x:v>IPG</x:v>
      </x:c>
      <x:c r="D75" s="16" t="n">
        <x:v>0.14</x:v>
      </x:c>
      <x:c r="E75" s="16" t="n">
        <x:v>0.02</x:v>
      </x:c>
      <x:c r="F75" s="3" t="str">
        <x:v>SHP-135</x:v>
      </x:c>
      <x:c r="G75" s="3" t="n">
        <x:v>72</x:v>
      </x:c>
      <x:c r="H75" s="3" t="n">
        <x:v>74</x:v>
      </x:c>
      <x:c r="I75" s="3" t="str">
        <x:v>reported</x:v>
      </x:c>
      <x:c r="J75" s="3" t="str">
        <x:v>reported</x:v>
      </x:c>
      <x:c r="K75" s="3"/>
      <x:c r="L75" s="3"/>
      <x:c r="M75" s="3"/>
      <x:c r="N75" s="3"/>
      <x:c r="O75" s="3"/>
    </x:row>
    <x:row r="76" ht="25" customHeight="1">
      <x:c r="A76" s="2" t="str">
        <x:v>DAM</x:v>
      </x:c>
      <x:c r="B76" s="3" t="str">
        <x:v>1405-06</x:v>
      </x:c>
      <x:c r="C76" s="3" t="str">
        <x:v>USSD</x:v>
      </x:c>
      <x:c r="D76" s="16" t="n">
        <x:v>0</x:v>
      </x:c>
      <x:c r="E76" s="16" t="n">
        <x:v>0</x:v>
      </x:c>
      <x:c r="F76" s="3" t="str">
        <x:v>SHP-135</x:v>
      </x:c>
      <x:c r="G76" s="3" t="n">
        <x:v>72</x:v>
      </x:c>
      <x:c r="H76" s="3" t="n">
        <x:v>74</x:v>
      </x:c>
      <x:c r="I76" s="3" t="str">
        <x:v>reported_rounded_zero</x:v>
      </x:c>
      <x:c r="J76" s="3" t="str">
        <x:v>reported_rounded_zero</x:v>
      </x:c>
      <x:c r="K76" s="3"/>
      <x:c r="L76" s="3"/>
      <x:c r="M76" s="3"/>
      <x:c r="N76" s="3"/>
      <x:c r="O76" s="3"/>
    </x:row>
    <x:row r="77" ht="25" customHeight="1">
      <x:c r="A77" s="2" t="str">
        <x:v>DAM</x:v>
      </x:c>
      <x:c r="B77" s="3" t="str">
        <x:v>1405-06</x:v>
      </x:c>
      <x:c r="C77" s="3" t="str">
        <x:v>MOBILE</x:v>
      </x:c>
      <x:c r="D77" s="16" t="n">
        <x:v>0</x:v>
      </x:c>
      <x:c r="E77" s="16" t="n">
        <x:v>0</x:v>
      </x:c>
      <x:c r="F77" s="3" t="str">
        <x:v>SHP-135</x:v>
      </x:c>
      <x:c r="G77" s="3" t="n">
        <x:v>72</x:v>
      </x:c>
      <x:c r="H77" s="3" t="n">
        <x:v>74</x:v>
      </x:c>
      <x:c r="I77" s="3" t="str">
        <x:v>reported_rounded_zero</x:v>
      </x:c>
      <x:c r="J77" s="3" t="str">
        <x:v>reported_rounded_zero</x:v>
      </x:c>
      <x:c r="K77" s="3"/>
      <x:c r="L77" s="3"/>
      <x:c r="M77" s="3"/>
      <x:c r="N77" s="3"/>
      <x:c r="O77" s="3"/>
    </x:row>
    <x:row r="78" ht="25" customHeight="1">
      <x:c r="A78" s="2" t="str">
        <x:v>BEP</x:v>
      </x:c>
      <x:c r="B78" s="3" t="str">
        <x:v>1405-06</x:v>
      </x:c>
      <x:c r="C78" s="3" t="str">
        <x:v>POS</x:v>
      </x:c>
      <x:c r="D78" s="16" t="n">
        <x:v>20.95</x:v>
      </x:c>
      <x:c r="E78" s="16" t="n">
        <x:v>23.2</x:v>
      </x:c>
      <x:c r="F78" s="3" t="str">
        <x:v>SHP-135</x:v>
      </x:c>
      <x:c r="G78" s="3" t="n">
        <x:v>72</x:v>
      </x:c>
      <x:c r="H78" s="3" t="n">
        <x:v>74</x:v>
      </x:c>
      <x:c r="I78" s="3" t="str">
        <x:v>reported</x:v>
      </x:c>
      <x:c r="J78" s="3" t="str">
        <x:v>reported</x:v>
      </x:c>
      <x:c r="K78" s="3"/>
      <x:c r="L78" s="3"/>
      <x:c r="M78" s="3"/>
      <x:c r="N78" s="3"/>
      <x:c r="O78" s="3"/>
    </x:row>
    <x:row r="79" ht="25" customHeight="1">
      <x:c r="A79" s="2" t="str">
        <x:v>BEP</x:v>
      </x:c>
      <x:c r="B79" s="3" t="str">
        <x:v>1405-06</x:v>
      </x:c>
      <x:c r="C79" s="3" t="str">
        <x:v>IPG</x:v>
      </x:c>
      <x:c r="D79" s="16" t="n">
        <x:v>46.93</x:v>
      </x:c>
      <x:c r="E79" s="16" t="n">
        <x:v>36.22</x:v>
      </x:c>
      <x:c r="F79" s="3" t="str">
        <x:v>SHP-135</x:v>
      </x:c>
      <x:c r="G79" s="3" t="n">
        <x:v>72</x:v>
      </x:c>
      <x:c r="H79" s="3" t="n">
        <x:v>74</x:v>
      </x:c>
      <x:c r="I79" s="3" t="str">
        <x:v>reported</x:v>
      </x:c>
      <x:c r="J79" s="3" t="str">
        <x:v>reported</x:v>
      </x:c>
      <x:c r="K79" s="3"/>
      <x:c r="L79" s="3"/>
      <x:c r="M79" s="3"/>
      <x:c r="N79" s="3"/>
      <x:c r="O79" s="3"/>
    </x:row>
    <x:row r="80" ht="25" customHeight="1">
      <x:c r="A80" s="2" t="str">
        <x:v>BEP</x:v>
      </x:c>
      <x:c r="B80" s="3" t="str">
        <x:v>1405-06</x:v>
      </x:c>
      <x:c r="C80" s="3" t="str">
        <x:v>USSD</x:v>
      </x:c>
      <x:c r="D80" s="16" t="n">
        <x:v>48.37</x:v>
      </x:c>
      <x:c r="E80" s="16" t="n">
        <x:v>46.26</x:v>
      </x:c>
      <x:c r="F80" s="3" t="str">
        <x:v>SHP-135</x:v>
      </x:c>
      <x:c r="G80" s="3" t="n">
        <x:v>72</x:v>
      </x:c>
      <x:c r="H80" s="3" t="n">
        <x:v>74</x:v>
      </x:c>
      <x:c r="I80" s="3" t="str">
        <x:v>reported</x:v>
      </x:c>
      <x:c r="J80" s="3" t="str">
        <x:v>reported</x:v>
      </x:c>
      <x:c r="K80" s="3"/>
      <x:c r="L80" s="3"/>
      <x:c r="M80" s="3"/>
      <x:c r="N80" s="3"/>
      <x:c r="O80" s="3"/>
    </x:row>
    <x:row r="81" ht="25" customHeight="1">
      <x:c r="A81" s="2" t="str">
        <x:v>BEP</x:v>
      </x:c>
      <x:c r="B81" s="3" t="str">
        <x:v>1405-06</x:v>
      </x:c>
      <x:c r="C81" s="3" t="str">
        <x:v>MOBILE</x:v>
      </x:c>
      <x:c r="D81" s="16" t="n">
        <x:v>0</x:v>
      </x:c>
      <x:c r="E81" s="16" t="n">
        <x:v>0</x:v>
      </x:c>
      <x:c r="F81" s="3" t="str">
        <x:v>SHP-135</x:v>
      </x:c>
      <x:c r="G81" s="3" t="n">
        <x:v>72</x:v>
      </x:c>
      <x:c r="H81" s="3" t="n">
        <x:v>74</x:v>
      </x:c>
      <x:c r="I81" s="3" t="str">
        <x:v>reported_rounded_zero</x:v>
      </x:c>
      <x:c r="J81" s="3" t="str">
        <x:v>reported_rounded_zero</x:v>
      </x:c>
      <x:c r="K81" s="3"/>
      <x:c r="L81" s="3"/>
      <x:c r="M81" s="3"/>
      <x:c r="N81" s="3"/>
      <x:c r="O81" s="3"/>
    </x:row>
    <x:row r="82" ht="25" customHeight="1">
      <x:c r="A82" s="2" t="str">
        <x:v>SAD</x:v>
      </x:c>
      <x:c r="B82" s="3" t="str">
        <x:v>1405-06</x:v>
      </x:c>
      <x:c r="C82" s="3" t="str">
        <x:v>POS</x:v>
      </x:c>
      <x:c r="D82" s="16" t="n">
        <x:v>6.56</x:v>
      </x:c>
      <x:c r="E82" s="16" t="n">
        <x:v>9.55</x:v>
      </x:c>
      <x:c r="F82" s="3" t="str">
        <x:v>SHP-135</x:v>
      </x:c>
      <x:c r="G82" s="3" t="n">
        <x:v>72</x:v>
      </x:c>
      <x:c r="H82" s="3" t="n">
        <x:v>74</x:v>
      </x:c>
      <x:c r="I82" s="3" t="str">
        <x:v>reported</x:v>
      </x:c>
      <x:c r="J82" s="3" t="str">
        <x:v>reported</x:v>
      </x:c>
      <x:c r="K82" s="3"/>
      <x:c r="L82" s="3"/>
      <x:c r="M82" s="3"/>
      <x:c r="N82" s="3"/>
      <x:c r="O82" s="3"/>
    </x:row>
    <x:row r="83" ht="25" customHeight="1">
      <x:c r="A83" s="2" t="str">
        <x:v>SAD</x:v>
      </x:c>
      <x:c r="B83" s="3" t="str">
        <x:v>1405-06</x:v>
      </x:c>
      <x:c r="C83" s="3" t="str">
        <x:v>IPG</x:v>
      </x:c>
      <x:c r="D83" s="16" t="n">
        <x:v>4.92</x:v>
      </x:c>
      <x:c r="E83" s="16" t="n">
        <x:v>11.4</x:v>
      </x:c>
      <x:c r="F83" s="3" t="str">
        <x:v>SHP-135</x:v>
      </x:c>
      <x:c r="G83" s="3" t="n">
        <x:v>72</x:v>
      </x:c>
      <x:c r="H83" s="3" t="n">
        <x:v>74</x:v>
      </x:c>
      <x:c r="I83" s="3" t="str">
        <x:v>reported</x:v>
      </x:c>
      <x:c r="J83" s="3" t="str">
        <x:v>reported</x:v>
      </x:c>
      <x:c r="K83" s="3"/>
      <x:c r="L83" s="3"/>
      <x:c r="M83" s="3"/>
      <x:c r="N83" s="3"/>
      <x:c r="O83" s="3"/>
    </x:row>
    <x:row r="84" ht="25" customHeight="1">
      <x:c r="A84" s="2" t="str">
        <x:v>SAD</x:v>
      </x:c>
      <x:c r="B84" s="3" t="str">
        <x:v>1405-06</x:v>
      </x:c>
      <x:c r="C84" s="3" t="str">
        <x:v>USSD</x:v>
      </x:c>
      <x:c r="D84" s="16" t="n">
        <x:v>0.23</x:v>
      </x:c>
      <x:c r="E84" s="16" t="n">
        <x:v>0.18</x:v>
      </x:c>
      <x:c r="F84" s="3" t="str">
        <x:v>SHP-135</x:v>
      </x:c>
      <x:c r="G84" s="3" t="n">
        <x:v>72</x:v>
      </x:c>
      <x:c r="H84" s="3" t="n">
        <x:v>74</x:v>
      </x:c>
      <x:c r="I84" s="3" t="str">
        <x:v>reported</x:v>
      </x:c>
      <x:c r="J84" s="3" t="str">
        <x:v>reported</x:v>
      </x:c>
      <x:c r="K84" s="3"/>
      <x:c r="L84" s="3"/>
      <x:c r="M84" s="3"/>
      <x:c r="N84" s="3"/>
      <x:c r="O84" s="3"/>
    </x:row>
    <x:row r="85" ht="25" customHeight="1">
      <x:c r="A85" s="2" t="str">
        <x:v>SAD</x:v>
      </x:c>
      <x:c r="B85" s="3" t="str">
        <x:v>1405-06</x:v>
      </x:c>
      <x:c r="C85" s="3" t="str">
        <x:v>MOBILE</x:v>
      </x:c>
      <x:c r="D85" s="16" t="n">
        <x:v>2.14</x:v>
      </x:c>
      <x:c r="E85" s="16" t="n">
        <x:v>28.3</x:v>
      </x:c>
      <x:c r="F85" s="3" t="str">
        <x:v>SHP-135</x:v>
      </x:c>
      <x:c r="G85" s="3" t="n">
        <x:v>72</x:v>
      </x:c>
      <x:c r="H85" s="3" t="n">
        <x:v>74</x:v>
      </x:c>
      <x:c r="I85" s="3" t="str">
        <x:v>reported</x:v>
      </x:c>
      <x:c r="J85" s="3" t="str">
        <x:v>reported</x:v>
      </x:c>
      <x:c r="K85" s="3"/>
      <x:c r="L85" s="3"/>
      <x:c r="M85" s="3"/>
      <x:c r="N85" s="3"/>
      <x:c r="O85" s="3"/>
    </x:row>
    <x:row r="86" ht="25" customHeight="1">
      <x:c r="A86" s="2" t="str">
        <x:v>PEP</x:v>
      </x:c>
      <x:c r="B86" s="3" t="str">
        <x:v>1405-06</x:v>
      </x:c>
      <x:c r="C86" s="3" t="str">
        <x:v>POS</x:v>
      </x:c>
      <x:c r="D86" s="16" t="n">
        <x:v>4.79</x:v>
      </x:c>
      <x:c r="E86" s="16" t="n">
        <x:v>5.24</x:v>
      </x:c>
      <x:c r="F86" s="3" t="str">
        <x:v>SHP-135</x:v>
      </x:c>
      <x:c r="G86" s="3" t="n">
        <x:v>72</x:v>
      </x:c>
      <x:c r="H86" s="3" t="n">
        <x:v>74</x:v>
      </x:c>
      <x:c r="I86" s="3" t="str">
        <x:v>reported</x:v>
      </x:c>
      <x:c r="J86" s="3" t="str">
        <x:v>reported</x:v>
      </x:c>
      <x:c r="K86" s="3"/>
      <x:c r="L86" s="3"/>
      <x:c r="M86" s="3"/>
      <x:c r="N86" s="3"/>
      <x:c r="O86" s="3"/>
    </x:row>
    <x:row r="87" ht="25" customHeight="1">
      <x:c r="A87" s="2" t="str">
        <x:v>PEP</x:v>
      </x:c>
      <x:c r="B87" s="3" t="str">
        <x:v>1405-06</x:v>
      </x:c>
      <x:c r="C87" s="3" t="str">
        <x:v>IPG</x:v>
      </x:c>
      <x:c r="D87" s="16" t="n">
        <x:v>2.02</x:v>
      </x:c>
      <x:c r="E87" s="16" t="n">
        <x:v>5.51</x:v>
      </x:c>
      <x:c r="F87" s="3" t="str">
        <x:v>SHP-135</x:v>
      </x:c>
      <x:c r="G87" s="3" t="n">
        <x:v>72</x:v>
      </x:c>
      <x:c r="H87" s="3" t="n">
        <x:v>74</x:v>
      </x:c>
      <x:c r="I87" s="3" t="str">
        <x:v>reported</x:v>
      </x:c>
      <x:c r="J87" s="3" t="str">
        <x:v>reported</x:v>
      </x:c>
      <x:c r="K87" s="3"/>
      <x:c r="L87" s="3"/>
      <x:c r="M87" s="3"/>
      <x:c r="N87" s="3"/>
      <x:c r="O87" s="3"/>
    </x:row>
    <x:row r="88" ht="25" customHeight="1">
      <x:c r="A88" s="2" t="str">
        <x:v>PEP</x:v>
      </x:c>
      <x:c r="B88" s="3" t="str">
        <x:v>1405-06</x:v>
      </x:c>
      <x:c r="C88" s="3" t="str">
        <x:v>USSD</x:v>
      </x:c>
      <x:c r="D88" s="16" t="n">
        <x:v>0</x:v>
      </x:c>
      <x:c r="E88" s="16" t="n">
        <x:v>0</x:v>
      </x:c>
      <x:c r="F88" s="3" t="str">
        <x:v>SHP-135</x:v>
      </x:c>
      <x:c r="G88" s="3" t="n">
        <x:v>72</x:v>
      </x:c>
      <x:c r="H88" s="3" t="n">
        <x:v>74</x:v>
      </x:c>
      <x:c r="I88" s="3" t="str">
        <x:v>reported_rounded_zero</x:v>
      </x:c>
      <x:c r="J88" s="3" t="str">
        <x:v>reported_rounded_zero</x:v>
      </x:c>
      <x:c r="K88" s="3"/>
      <x:c r="L88" s="3"/>
      <x:c r="M88" s="3"/>
      <x:c r="N88" s="3"/>
      <x:c r="O88" s="3"/>
    </x:row>
    <x:row r="89" ht="25" customHeight="1">
      <x:c r="A89" s="2" t="str">
        <x:v>PEP</x:v>
      </x:c>
      <x:c r="B89" s="3" t="str">
        <x:v>1405-06</x:v>
      </x:c>
      <x:c r="C89" s="3" t="str">
        <x:v>MOBILE</x:v>
      </x:c>
      <x:c r="D89" s="16" t="n">
        <x:v>0.53</x:v>
      </x:c>
      <x:c r="E89" s="16" t="n">
        <x:v>5.58</x:v>
      </x:c>
      <x:c r="F89" s="3" t="str">
        <x:v>SHP-135</x:v>
      </x:c>
      <x:c r="G89" s="3" t="n">
        <x:v>72</x:v>
      </x:c>
      <x:c r="H89" s="3" t="n">
        <x:v>74</x:v>
      </x:c>
      <x:c r="I89" s="3" t="str">
        <x:v>reported</x:v>
      </x:c>
      <x:c r="J89" s="3" t="str">
        <x:v>reported</x:v>
      </x:c>
      <x:c r="K89" s="3"/>
      <x:c r="L89" s="3"/>
      <x:c r="M89" s="3"/>
      <x:c r="N89" s="3"/>
      <x:c r="O89" s="3"/>
    </x:row>
    <x:row r="90" ht="25" customHeight="1">
      <x:c r="A90" s="2" t="str">
        <x:v>SEP</x:v>
      </x:c>
      <x:c r="B90" s="3" t="str">
        <x:v>1405-06</x:v>
      </x:c>
      <x:c r="C90" s="3" t="str">
        <x:v>POS</x:v>
      </x:c>
      <x:c r="D90" s="16" t="n">
        <x:v>19.51</x:v>
      </x:c>
      <x:c r="E90" s="16" t="n">
        <x:v>18.43</x:v>
      </x:c>
      <x:c r="F90" s="3" t="str">
        <x:v>SHP-135</x:v>
      </x:c>
      <x:c r="G90" s="3" t="n">
        <x:v>72</x:v>
      </x:c>
      <x:c r="H90" s="3" t="n">
        <x:v>74</x:v>
      </x:c>
      <x:c r="I90" s="3" t="str">
        <x:v>reported</x:v>
      </x:c>
      <x:c r="J90" s="3" t="str">
        <x:v>reported</x:v>
      </x:c>
      <x:c r="K90" s="3"/>
      <x:c r="L90" s="3"/>
      <x:c r="M90" s="3"/>
      <x:c r="N90" s="3"/>
      <x:c r="O90" s="3"/>
    </x:row>
    <x:row r="91" ht="25" customHeight="1">
      <x:c r="A91" s="2" t="str">
        <x:v>SEP</x:v>
      </x:c>
      <x:c r="B91" s="3" t="str">
        <x:v>1405-06</x:v>
      </x:c>
      <x:c r="C91" s="3" t="str">
        <x:v>IPG</x:v>
      </x:c>
      <x:c r="D91" s="16" t="n">
        <x:v>27.46</x:v>
      </x:c>
      <x:c r="E91" s="16" t="n">
        <x:v>24.06</x:v>
      </x:c>
      <x:c r="F91" s="3" t="str">
        <x:v>SHP-135</x:v>
      </x:c>
      <x:c r="G91" s="3" t="n">
        <x:v>72</x:v>
      </x:c>
      <x:c r="H91" s="3" t="n">
        <x:v>74</x:v>
      </x:c>
      <x:c r="I91" s="3" t="str">
        <x:v>reported</x:v>
      </x:c>
      <x:c r="J91" s="3" t="str">
        <x:v>reported</x:v>
      </x:c>
      <x:c r="K91" s="3"/>
      <x:c r="L91" s="3"/>
      <x:c r="M91" s="3"/>
      <x:c r="N91" s="3"/>
      <x:c r="O91" s="3"/>
    </x:row>
    <x:row r="92" ht="25" customHeight="1">
      <x:c r="A92" s="2" t="str">
        <x:v>SEP</x:v>
      </x:c>
      <x:c r="B92" s="3" t="str">
        <x:v>1405-06</x:v>
      </x:c>
      <x:c r="C92" s="3" t="str">
        <x:v>USSD</x:v>
      </x:c>
      <x:c r="D92" s="16" t="n">
        <x:v>21.97</x:v>
      </x:c>
      <x:c r="E92" s="16" t="n">
        <x:v>21.4</x:v>
      </x:c>
      <x:c r="F92" s="3" t="str">
        <x:v>SHP-135</x:v>
      </x:c>
      <x:c r="G92" s="3" t="n">
        <x:v>72</x:v>
      </x:c>
      <x:c r="H92" s="3" t="n">
        <x:v>74</x:v>
      </x:c>
      <x:c r="I92" s="3" t="str">
        <x:v>reported</x:v>
      </x:c>
      <x:c r="J92" s="3" t="str">
        <x:v>reported</x:v>
      </x:c>
      <x:c r="K92" s="3"/>
      <x:c r="L92" s="3"/>
      <x:c r="M92" s="3"/>
      <x:c r="N92" s="3"/>
      <x:c r="O92" s="3"/>
    </x:row>
    <x:row r="93" ht="25" customHeight="1">
      <x:c r="A93" s="2" t="str">
        <x:v>SEP</x:v>
      </x:c>
      <x:c r="B93" s="3" t="str">
        <x:v>1405-06</x:v>
      </x:c>
      <x:c r="C93" s="3" t="str">
        <x:v>MOBILE</x:v>
      </x:c>
      <x:c r="D93" s="16" t="n">
        <x:v>1.45</x:v>
      </x:c>
      <x:c r="E93" s="16" t="n">
        <x:v>0.26</x:v>
      </x:c>
      <x:c r="F93" s="3" t="str">
        <x:v>SHP-135</x:v>
      </x:c>
      <x:c r="G93" s="3" t="n">
        <x:v>72</x:v>
      </x:c>
      <x:c r="H93" s="3" t="n">
        <x:v>74</x:v>
      </x:c>
      <x:c r="I93" s="3" t="str">
        <x:v>reported</x:v>
      </x:c>
      <x:c r="J93" s="3" t="str">
        <x:v>reported</x:v>
      </x:c>
      <x:c r="K93" s="3"/>
      <x:c r="L93" s="3"/>
      <x:c r="M93" s="3"/>
      <x:c r="N93" s="3"/>
      <x:c r="O93" s="3"/>
    </x:row>
    <x:row r="94" ht="25" customHeight="1">
      <x:c r="A94" s="2" t="str">
        <x:v>SPH</x:v>
      </x:c>
      <x:c r="B94" s="3" t="str">
        <x:v>1405-06</x:v>
      </x:c>
      <x:c r="C94" s="3" t="str">
        <x:v>POS</x:v>
      </x:c>
      <x:c r="D94" s="16" t="n">
        <x:v>3.73</x:v>
      </x:c>
      <x:c r="E94" s="16" t="n">
        <x:v>5.46</x:v>
      </x:c>
      <x:c r="F94" s="3" t="str">
        <x:v>SHP-135</x:v>
      </x:c>
      <x:c r="G94" s="3" t="n">
        <x:v>72</x:v>
      </x:c>
      <x:c r="H94" s="3" t="n">
        <x:v>74</x:v>
      </x:c>
      <x:c r="I94" s="3" t="str">
        <x:v>reported</x:v>
      </x:c>
      <x:c r="J94" s="3" t="str">
        <x:v>reported</x:v>
      </x:c>
      <x:c r="K94" s="3"/>
      <x:c r="L94" s="3"/>
      <x:c r="M94" s="3"/>
      <x:c r="N94" s="3"/>
      <x:c r="O94" s="3"/>
    </x:row>
    <x:row r="95" ht="25" customHeight="1">
      <x:c r="A95" s="2" t="str">
        <x:v>SPH</x:v>
      </x:c>
      <x:c r="B95" s="3" t="str">
        <x:v>1405-06</x:v>
      </x:c>
      <x:c r="C95" s="3" t="str">
        <x:v>IPG</x:v>
      </x:c>
      <x:c r="D95" s="16" t="n">
        <x:v>1.15</x:v>
      </x:c>
      <x:c r="E95" s="16" t="n">
        <x:v>1.66</x:v>
      </x:c>
      <x:c r="F95" s="3" t="str">
        <x:v>SHP-135</x:v>
      </x:c>
      <x:c r="G95" s="3" t="n">
        <x:v>72</x:v>
      </x:c>
      <x:c r="H95" s="3" t="n">
        <x:v>74</x:v>
      </x:c>
      <x:c r="I95" s="3" t="str">
        <x:v>reported</x:v>
      </x:c>
      <x:c r="J95" s="3" t="str">
        <x:v>reported</x:v>
      </x:c>
      <x:c r="K95" s="3"/>
      <x:c r="L95" s="3"/>
      <x:c r="M95" s="3"/>
      <x:c r="N95" s="3"/>
      <x:c r="O95" s="3"/>
    </x:row>
    <x:row r="96" ht="25" customHeight="1">
      <x:c r="A96" s="2" t="str">
        <x:v>SPH</x:v>
      </x:c>
      <x:c r="B96" s="3" t="str">
        <x:v>1405-06</x:v>
      </x:c>
      <x:c r="C96" s="3" t="str">
        <x:v>USSD</x:v>
      </x:c>
      <x:c r="D96" s="16" t="n">
        <x:v>0</x:v>
      </x:c>
      <x:c r="E96" s="16" t="n">
        <x:v>0</x:v>
      </x:c>
      <x:c r="F96" s="3" t="str">
        <x:v>SHP-135</x:v>
      </x:c>
      <x:c r="G96" s="3" t="n">
        <x:v>72</x:v>
      </x:c>
      <x:c r="H96" s="3" t="n">
        <x:v>74</x:v>
      </x:c>
      <x:c r="I96" s="3" t="str">
        <x:v>reported_rounded_zero</x:v>
      </x:c>
      <x:c r="J96" s="3" t="str">
        <x:v>reported_rounded_zero</x:v>
      </x:c>
      <x:c r="K96" s="3"/>
      <x:c r="L96" s="3"/>
      <x:c r="M96" s="3"/>
      <x:c r="N96" s="3"/>
      <x:c r="O96" s="3"/>
    </x:row>
    <x:row r="97" ht="25" customHeight="1">
      <x:c r="A97" s="2" t="str">
        <x:v>SPH</x:v>
      </x:c>
      <x:c r="B97" s="3" t="str">
        <x:v>1405-06</x:v>
      </x:c>
      <x:c r="C97" s="3" t="str">
        <x:v>MOBILE</x:v>
      </x:c>
      <x:c r="D97" s="16" t="n">
        <x:v>12.31</x:v>
      </x:c>
      <x:c r="E97" s="16" t="n">
        <x:v>15.68</x:v>
      </x:c>
      <x:c r="F97" s="3" t="str">
        <x:v>SHP-135</x:v>
      </x:c>
      <x:c r="G97" s="3" t="n">
        <x:v>72</x:v>
      </x:c>
      <x:c r="H97" s="3" t="n">
        <x:v>74</x:v>
      </x:c>
      <x:c r="I97" s="3" t="str">
        <x:v>reported</x:v>
      </x:c>
      <x:c r="J97" s="3" t="str">
        <x:v>reported</x:v>
      </x:c>
      <x:c r="K97" s="3"/>
      <x:c r="L97" s="3"/>
      <x:c r="M97" s="3"/>
      <x:c r="N97" s="3"/>
      <x:c r="O97" s="3"/>
    </x:row>
    <x:row r="98" ht="25" customHeight="1">
      <x:c r="A98" s="2" t="str">
        <x:v>NOV</x:v>
      </x:c>
      <x:c r="B98" s="3" t="str">
        <x:v>1405-06</x:v>
      </x:c>
      <x:c r="C98" s="3" t="str">
        <x:v>POS</x:v>
      </x:c>
      <x:c r="D98" s="16" t="n">
        <x:v>12.36</x:v>
      </x:c>
      <x:c r="E98" s="16" t="n">
        <x:v>11.88</x:v>
      </x:c>
      <x:c r="F98" s="3" t="str">
        <x:v>SHP-135</x:v>
      </x:c>
      <x:c r="G98" s="3" t="n">
        <x:v>72</x:v>
      </x:c>
      <x:c r="H98" s="3" t="n">
        <x:v>74</x:v>
      </x:c>
      <x:c r="I98" s="3" t="str">
        <x:v>reported</x:v>
      </x:c>
      <x:c r="J98" s="3" t="str">
        <x:v>reported</x:v>
      </x:c>
      <x:c r="K98" s="3"/>
      <x:c r="L98" s="3"/>
      <x:c r="M98" s="3"/>
      <x:c r="N98" s="3"/>
      <x:c r="O98" s="3"/>
    </x:row>
    <x:row r="99" ht="25" customHeight="1">
      <x:c r="A99" s="2" t="str">
        <x:v>NOV</x:v>
      </x:c>
      <x:c r="B99" s="3" t="str">
        <x:v>1405-06</x:v>
      </x:c>
      <x:c r="C99" s="3" t="str">
        <x:v>IPG</x:v>
      </x:c>
      <x:c r="D99" s="16" t="n">
        <x:v>2.42</x:v>
      </x:c>
      <x:c r="E99" s="16" t="n">
        <x:v>1.67</x:v>
      </x:c>
      <x:c r="F99" s="3" t="str">
        <x:v>SHP-135</x:v>
      </x:c>
      <x:c r="G99" s="3" t="n">
        <x:v>72</x:v>
      </x:c>
      <x:c r="H99" s="3" t="n">
        <x:v>74</x:v>
      </x:c>
      <x:c r="I99" s="3" t="str">
        <x:v>reported</x:v>
      </x:c>
      <x:c r="J99" s="3" t="str">
        <x:v>reported</x:v>
      </x:c>
      <x:c r="K99" s="3"/>
      <x:c r="L99" s="3"/>
      <x:c r="M99" s="3"/>
      <x:c r="N99" s="3"/>
      <x:c r="O99" s="3"/>
    </x:row>
    <x:row r="100" ht="25" customHeight="1">
      <x:c r="A100" s="2" t="str">
        <x:v>NOV</x:v>
      </x:c>
      <x:c r="B100" s="3" t="str">
        <x:v>1405-06</x:v>
      </x:c>
      <x:c r="C100" s="3" t="str">
        <x:v>USSD</x:v>
      </x:c>
      <x:c r="D100" s="16" t="n">
        <x:v>0</x:v>
      </x:c>
      <x:c r="E100" s="16" t="n">
        <x:v>0</x:v>
      </x:c>
      <x:c r="F100" s="3" t="str">
        <x:v>SHP-135</x:v>
      </x:c>
      <x:c r="G100" s="3" t="n">
        <x:v>72</x:v>
      </x:c>
      <x:c r="H100" s="3" t="n">
        <x:v>74</x:v>
      </x:c>
      <x:c r="I100" s="3" t="str">
        <x:v>reported_rounded_zero</x:v>
      </x:c>
      <x:c r="J100" s="3" t="str">
        <x:v>reported_rounded_zero</x:v>
      </x:c>
      <x:c r="K100" s="3"/>
      <x:c r="L100" s="3"/>
      <x:c r="M100" s="3"/>
      <x:c r="N100" s="3"/>
      <x:c r="O100" s="3"/>
    </x:row>
    <x:row r="101" ht="25" customHeight="1">
      <x:c r="A101" s="2" t="str">
        <x:v>NOV</x:v>
      </x:c>
      <x:c r="B101" s="3" t="str">
        <x:v>1405-06</x:v>
      </x:c>
      <x:c r="C101" s="3" t="str">
        <x:v>MOBILE</x:v>
      </x:c>
      <x:c r="D101" s="16" t="n">
        <x:v>0</x:v>
      </x:c>
      <x:c r="E101" s="16" t="n">
        <x:v>0</x:v>
      </x:c>
      <x:c r="F101" s="3" t="str">
        <x:v>SHP-135</x:v>
      </x:c>
      <x:c r="G101" s="3" t="n">
        <x:v>72</x:v>
      </x:c>
      <x:c r="H101" s="3" t="n">
        <x:v>74</x:v>
      </x:c>
      <x:c r="I101" s="3" t="str">
        <x:v>reported_rounded_zero</x:v>
      </x:c>
      <x:c r="J101" s="3" t="str">
        <x:v>reported_rounded_zero</x:v>
      </x:c>
      <x:c r="K101" s="3"/>
      <x:c r="L101" s="3"/>
      <x:c r="M101" s="3"/>
      <x:c r="N101" s="3"/>
      <x:c r="O101" s="3"/>
    </x:row>
    <x:row r="102" ht="25" customHeight="1">
      <x:c r="A102" s="2" t="str">
        <x:v>RTP</x:v>
      </x:c>
      <x:c r="B102" s="3" t="str">
        <x:v>1405-06</x:v>
      </x:c>
      <x:c r="C102" s="3" t="str">
        <x:v>POS</x:v>
      </x:c>
      <x:c r="D102" s="16" t="n">
        <x:v>12.31</x:v>
      </x:c>
      <x:c r="E102" s="16" t="n">
        <x:v>10.71</x:v>
      </x:c>
      <x:c r="F102" s="3" t="str">
        <x:v>SHP-135</x:v>
      </x:c>
      <x:c r="G102" s="3" t="n">
        <x:v>72</x:v>
      </x:c>
      <x:c r="H102" s="3" t="n">
        <x:v>74</x:v>
      </x:c>
      <x:c r="I102" s="3" t="str">
        <x:v>reported</x:v>
      </x:c>
      <x:c r="J102" s="3" t="str">
        <x:v>reported</x:v>
      </x:c>
      <x:c r="K102" s="3"/>
      <x:c r="L102" s="3"/>
      <x:c r="M102" s="3"/>
      <x:c r="N102" s="3"/>
      <x:c r="O102" s="3"/>
    </x:row>
    <x:row r="103" ht="25" customHeight="1">
      <x:c r="A103" s="2" t="str">
        <x:v>RTP</x:v>
      </x:c>
      <x:c r="B103" s="3" t="str">
        <x:v>1405-06</x:v>
      </x:c>
      <x:c r="C103" s="3" t="str">
        <x:v>IPG</x:v>
      </x:c>
      <x:c r="D103" s="16" t="n">
        <x:v>6.74</x:v>
      </x:c>
      <x:c r="E103" s="16" t="n">
        <x:v>10.34</x:v>
      </x:c>
      <x:c r="F103" s="3" t="str">
        <x:v>SHP-135</x:v>
      </x:c>
      <x:c r="G103" s="3" t="n">
        <x:v>72</x:v>
      </x:c>
      <x:c r="H103" s="3" t="n">
        <x:v>74</x:v>
      </x:c>
      <x:c r="I103" s="3" t="str">
        <x:v>reported</x:v>
      </x:c>
      <x:c r="J103" s="3" t="str">
        <x:v>reported</x:v>
      </x:c>
      <x:c r="K103" s="3"/>
      <x:c r="L103" s="3"/>
      <x:c r="M103" s="3"/>
      <x:c r="N103" s="3"/>
      <x:c r="O103" s="3"/>
    </x:row>
    <x:row r="104" ht="25" customHeight="1">
      <x:c r="A104" s="2" t="str">
        <x:v>RTP</x:v>
      </x:c>
      <x:c r="B104" s="3" t="str">
        <x:v>1405-06</x:v>
      </x:c>
      <x:c r="C104" s="3" t="str">
        <x:v>USSD</x:v>
      </x:c>
      <x:c r="D104" s="16" t="n">
        <x:v>24.2</x:v>
      </x:c>
      <x:c r="E104" s="16" t="n">
        <x:v>27.69</x:v>
      </x:c>
      <x:c r="F104" s="3" t="str">
        <x:v>SHP-135</x:v>
      </x:c>
      <x:c r="G104" s="3" t="n">
        <x:v>72</x:v>
      </x:c>
      <x:c r="H104" s="3" t="n">
        <x:v>74</x:v>
      </x:c>
      <x:c r="I104" s="3" t="str">
        <x:v>reported</x:v>
      </x:c>
      <x:c r="J104" s="3" t="str">
        <x:v>reported</x:v>
      </x:c>
      <x:c r="K104" s="3"/>
      <x:c r="L104" s="3"/>
      <x:c r="M104" s="3"/>
      <x:c r="N104" s="3"/>
      <x:c r="O104" s="3"/>
    </x:row>
    <x:row r="105" ht="25" customHeight="1">
      <x:c r="A105" s="2" t="str">
        <x:v>RTP</x:v>
      </x:c>
      <x:c r="B105" s="3" t="str">
        <x:v>1405-06</x:v>
      </x:c>
      <x:c r="C105" s="3" t="str">
        <x:v>MOBILE</x:v>
      </x:c>
      <x:c r="D105" s="16" t="n">
        <x:v>5.94</x:v>
      </x:c>
      <x:c r="E105" s="16" t="n">
        <x:v>3.02</x:v>
      </x:c>
      <x:c r="F105" s="3" t="str">
        <x:v>SHP-135</x:v>
      </x:c>
      <x:c r="G105" s="3" t="n">
        <x:v>72</x:v>
      </x:c>
      <x:c r="H105" s="3" t="n">
        <x:v>74</x:v>
      </x:c>
      <x:c r="I105" s="3" t="str">
        <x:v>reported</x:v>
      </x:c>
      <x:c r="J105" s="3" t="str">
        <x:v>reported</x:v>
      </x:c>
      <x:c r="K105" s="3"/>
      <x:c r="L105" s="3"/>
      <x:c r="M105" s="3"/>
      <x:c r="N105" s="3"/>
      <x:c r="O105" s="3"/>
    </x:row>
    <x:row r="106" ht="25" customHeight="1">
      <x:c r="A106" s="2" t="str">
        <x:v>ARV</x:v>
      </x:c>
      <x:c r="B106" s="3" t="str">
        <x:v>1405-06</x:v>
      </x:c>
      <x:c r="C106" s="3" t="str">
        <x:v>POS</x:v>
      </x:c>
      <x:c r="D106" s="16" t="n">
        <x:v>8.27</x:v>
      </x:c>
      <x:c r="E106" s="16" t="n">
        <x:v>1.25</x:v>
      </x:c>
      <x:c r="F106" s="3" t="str">
        <x:v>SHP-135</x:v>
      </x:c>
      <x:c r="G106" s="3" t="n">
        <x:v>72</x:v>
      </x:c>
      <x:c r="H106" s="3" t="n">
        <x:v>74</x:v>
      </x:c>
      <x:c r="I106" s="3" t="str">
        <x:v>reported</x:v>
      </x:c>
      <x:c r="J106" s="3" t="str">
        <x:v>reported</x:v>
      </x:c>
      <x:c r="K106" s="3"/>
      <x:c r="L106" s="3"/>
      <x:c r="M106" s="3"/>
      <x:c r="N106" s="3"/>
      <x:c r="O106" s="3"/>
    </x:row>
    <x:row r="107" ht="25" customHeight="1">
      <x:c r="A107" s="2" t="str">
        <x:v>ARV</x:v>
      </x:c>
      <x:c r="B107" s="3" t="str">
        <x:v>1405-06</x:v>
      </x:c>
      <x:c r="C107" s="3" t="str">
        <x:v>IPG</x:v>
      </x:c>
      <x:c r="D107" s="16" t="n">
        <x:v>0.07</x:v>
      </x:c>
      <x:c r="E107" s="16" t="n">
        <x:v>0.2</x:v>
      </x:c>
      <x:c r="F107" s="3" t="str">
        <x:v>SHP-135</x:v>
      </x:c>
      <x:c r="G107" s="3" t="n">
        <x:v>72</x:v>
      </x:c>
      <x:c r="H107" s="3" t="n">
        <x:v>74</x:v>
      </x:c>
      <x:c r="I107" s="3" t="str">
        <x:v>reported</x:v>
      </x:c>
      <x:c r="J107" s="3" t="str">
        <x:v>reported</x:v>
      </x:c>
      <x:c r="K107" s="3"/>
      <x:c r="L107" s="3"/>
      <x:c r="M107" s="3"/>
      <x:c r="N107" s="3"/>
      <x:c r="O107" s="3"/>
    </x:row>
    <x:row r="108" ht="25" customHeight="1">
      <x:c r="A108" s="2" t="str">
        <x:v>ARV</x:v>
      </x:c>
      <x:c r="B108" s="3" t="str">
        <x:v>1405-06</x:v>
      </x:c>
      <x:c r="C108" s="3" t="str">
        <x:v>USSD</x:v>
      </x:c>
      <x:c r="D108" s="16" t="n">
        <x:v>0</x:v>
      </x:c>
      <x:c r="E108" s="16" t="n">
        <x:v>0</x:v>
      </x:c>
      <x:c r="F108" s="3" t="str">
        <x:v>SHP-135</x:v>
      </x:c>
      <x:c r="G108" s="3" t="n">
        <x:v>72</x:v>
      </x:c>
      <x:c r="H108" s="3" t="n">
        <x:v>74</x:v>
      </x:c>
      <x:c r="I108" s="3" t="str">
        <x:v>reported_rounded_zero</x:v>
      </x:c>
      <x:c r="J108" s="3" t="str">
        <x:v>reported_rounded_zero</x:v>
      </x:c>
      <x:c r="K108" s="3"/>
      <x:c r="L108" s="3"/>
      <x:c r="M108" s="3"/>
      <x:c r="N108" s="3"/>
      <x:c r="O108" s="3"/>
    </x:row>
    <x:row r="109" ht="25" customHeight="1">
      <x:c r="A109" s="2" t="str">
        <x:v>ARV</x:v>
      </x:c>
      <x:c r="B109" s="3" t="str">
        <x:v>1405-06</x:v>
      </x:c>
      <x:c r="C109" s="3" t="str">
        <x:v>MOBILE</x:v>
      </x:c>
      <x:c r="D109" s="16" t="n">
        <x:v>0</x:v>
      </x:c>
      <x:c r="E109" s="16" t="n">
        <x:v>0</x:v>
      </x:c>
      <x:c r="F109" s="3" t="str">
        <x:v>SHP-135</x:v>
      </x:c>
      <x:c r="G109" s="3" t="n">
        <x:v>72</x:v>
      </x:c>
      <x:c r="H109" s="3" t="n">
        <x:v>74</x:v>
      </x:c>
      <x:c r="I109" s="3" t="str">
        <x:v>reported_rounded_zero</x:v>
      </x:c>
      <x:c r="J109" s="3" t="str">
        <x:v>reported_rounded_zero</x:v>
      </x:c>
      <x:c r="K109" s="3"/>
      <x:c r="L109" s="3"/>
      <x:c r="M109" s="3"/>
      <x:c r="N109" s="3"/>
      <x:c r="O109" s="3"/>
    </x:row>
    <x:row r="110" ht="25" customHeight="1">
      <x:c r="A110" s="2" t="str">
        <x:v>FAN</x:v>
      </x:c>
      <x:c r="B110" s="3" t="str">
        <x:v>1405-06</x:v>
      </x:c>
      <x:c r="C110" s="3" t="str">
        <x:v>POS</x:v>
      </x:c>
      <x:c r="D110" s="16" t="n">
        <x:v>1.85</x:v>
      </x:c>
      <x:c r="E110" s="16" t="n">
        <x:v>2.22</x:v>
      </x:c>
      <x:c r="F110" s="3" t="str">
        <x:v>SHP-135</x:v>
      </x:c>
      <x:c r="G110" s="3" t="n">
        <x:v>72</x:v>
      </x:c>
      <x:c r="H110" s="3" t="n">
        <x:v>74</x:v>
      </x:c>
      <x:c r="I110" s="3" t="str">
        <x:v>reported</x:v>
      </x:c>
      <x:c r="J110" s="3" t="str">
        <x:v>reported</x:v>
      </x:c>
      <x:c r="K110" s="3"/>
      <x:c r="L110" s="3"/>
      <x:c r="M110" s="3"/>
      <x:c r="N110" s="3"/>
      <x:c r="O110" s="3"/>
    </x:row>
    <x:row r="111" ht="25" customHeight="1">
      <x:c r="A111" s="2" t="str">
        <x:v>FAN</x:v>
      </x:c>
      <x:c r="B111" s="3" t="str">
        <x:v>1405-06</x:v>
      </x:c>
      <x:c r="C111" s="3" t="str">
        <x:v>IPG</x:v>
      </x:c>
      <x:c r="D111" s="16" t="n">
        <x:v>0.4</x:v>
      </x:c>
      <x:c r="E111" s="16" t="n">
        <x:v>0.31</x:v>
      </x:c>
      <x:c r="F111" s="3" t="str">
        <x:v>SHP-135</x:v>
      </x:c>
      <x:c r="G111" s="3" t="n">
        <x:v>72</x:v>
      </x:c>
      <x:c r="H111" s="3" t="n">
        <x:v>74</x:v>
      </x:c>
      <x:c r="I111" s="3" t="str">
        <x:v>reported</x:v>
      </x:c>
      <x:c r="J111" s="3" t="str">
        <x:v>reported</x:v>
      </x:c>
      <x:c r="K111" s="3"/>
      <x:c r="L111" s="3"/>
      <x:c r="M111" s="3"/>
      <x:c r="N111" s="3"/>
      <x:c r="O111" s="3"/>
    </x:row>
    <x:row r="112" ht="25" customHeight="1">
      <x:c r="A112" s="2" t="str">
        <x:v>FAN</x:v>
      </x:c>
      <x:c r="B112" s="3" t="str">
        <x:v>1405-06</x:v>
      </x:c>
      <x:c r="C112" s="3" t="str">
        <x:v>USSD</x:v>
      </x:c>
      <x:c r="D112" s="16" t="n">
        <x:v>0</x:v>
      </x:c>
      <x:c r="E112" s="16" t="n">
        <x:v>0</x:v>
      </x:c>
      <x:c r="F112" s="3" t="str">
        <x:v>SHP-135</x:v>
      </x:c>
      <x:c r="G112" s="3" t="n">
        <x:v>72</x:v>
      </x:c>
      <x:c r="H112" s="3" t="n">
        <x:v>74</x:v>
      </x:c>
      <x:c r="I112" s="3" t="str">
        <x:v>reported_rounded_zero</x:v>
      </x:c>
      <x:c r="J112" s="3" t="str">
        <x:v>reported_rounded_zero</x:v>
      </x:c>
      <x:c r="K112" s="3"/>
      <x:c r="L112" s="3"/>
      <x:c r="M112" s="3"/>
      <x:c r="N112" s="3"/>
      <x:c r="O112" s="3"/>
    </x:row>
    <x:row r="113" ht="25" customHeight="1">
      <x:c r="A113" s="2" t="str">
        <x:v>FAN</x:v>
      </x:c>
      <x:c r="B113" s="3" t="str">
        <x:v>1405-06</x:v>
      </x:c>
      <x:c r="C113" s="3" t="str">
        <x:v>MOBILE</x:v>
      </x:c>
      <x:c r="D113" s="16" t="n">
        <x:v>0</x:v>
      </x:c>
      <x:c r="E113" s="16" t="n">
        <x:v>0</x:v>
      </x:c>
      <x:c r="F113" s="3" t="str">
        <x:v>SHP-135</x:v>
      </x:c>
      <x:c r="G113" s="3" t="n">
        <x:v>72</x:v>
      </x:c>
      <x:c r="H113" s="3" t="n">
        <x:v>74</x:v>
      </x:c>
      <x:c r="I113" s="3" t="str">
        <x:v>reported_rounded_zero</x:v>
      </x:c>
      <x:c r="J113" s="3" t="str">
        <x:v>reported_rounded_zero</x:v>
      </x:c>
      <x:c r="K113" s="3"/>
      <x:c r="L113" s="3"/>
      <x:c r="M113" s="3"/>
      <x:c r="N113" s="3"/>
      <x:c r="O113" s="3"/>
    </x:row>
    <x:row r="114" ht="25" customHeight="1">
      <x:c r="A114" s="2" t="str">
        <x:v>KISH</x:v>
      </x:c>
      <x:c r="B114" s="3" t="str">
        <x:v>1405-06</x:v>
      </x:c>
      <x:c r="C114" s="3" t="str">
        <x:v>POS</x:v>
      </x:c>
      <x:c r="D114" s="16" t="n">
        <x:v>5.78</x:v>
      </x:c>
      <x:c r="E114" s="16" t="n">
        <x:v>7.37</x:v>
      </x:c>
      <x:c r="F114" s="3" t="str">
        <x:v>SHP-135</x:v>
      </x:c>
      <x:c r="G114" s="3" t="n">
        <x:v>72</x:v>
      </x:c>
      <x:c r="H114" s="3" t="n">
        <x:v>74</x:v>
      </x:c>
      <x:c r="I114" s="3" t="str">
        <x:v>reported</x:v>
      </x:c>
      <x:c r="J114" s="3" t="str">
        <x:v>reported</x:v>
      </x:c>
      <x:c r="K114" s="3"/>
      <x:c r="L114" s="3"/>
      <x:c r="M114" s="3"/>
      <x:c r="N114" s="3"/>
      <x:c r="O114" s="3"/>
    </x:row>
    <x:row r="115" ht="25" customHeight="1">
      <x:c r="A115" s="2" t="str">
        <x:v>KISH</x:v>
      </x:c>
      <x:c r="B115" s="3" t="str">
        <x:v>1405-06</x:v>
      </x:c>
      <x:c r="C115" s="3" t="str">
        <x:v>IPG</x:v>
      </x:c>
      <x:c r="D115" s="16" t="n">
        <x:v>1.23</x:v>
      </x:c>
      <x:c r="E115" s="16" t="n">
        <x:v>2.08</x:v>
      </x:c>
      <x:c r="F115" s="3" t="str">
        <x:v>SHP-135</x:v>
      </x:c>
      <x:c r="G115" s="3" t="n">
        <x:v>72</x:v>
      </x:c>
      <x:c r="H115" s="3" t="n">
        <x:v>74</x:v>
      </x:c>
      <x:c r="I115" s="3" t="str">
        <x:v>reported</x:v>
      </x:c>
      <x:c r="J115" s="3" t="str">
        <x:v>reported</x:v>
      </x:c>
      <x:c r="K115" s="3"/>
      <x:c r="L115" s="3"/>
      <x:c r="M115" s="3"/>
      <x:c r="N115" s="3"/>
      <x:c r="O115" s="3"/>
    </x:row>
    <x:row r="116" ht="25" customHeight="1">
      <x:c r="A116" s="2" t="str">
        <x:v>KISH</x:v>
      </x:c>
      <x:c r="B116" s="3" t="str">
        <x:v>1405-06</x:v>
      </x:c>
      <x:c r="C116" s="3" t="str">
        <x:v>USSD</x:v>
      </x:c>
      <x:c r="D116" s="16" t="n">
        <x:v>0</x:v>
      </x:c>
      <x:c r="E116" s="16" t="n">
        <x:v>0</x:v>
      </x:c>
      <x:c r="F116" s="3" t="str">
        <x:v>SHP-135</x:v>
      </x:c>
      <x:c r="G116" s="3" t="n">
        <x:v>72</x:v>
      </x:c>
      <x:c r="H116" s="3" t="n">
        <x:v>74</x:v>
      </x:c>
      <x:c r="I116" s="3" t="str">
        <x:v>reported_rounded_zero</x:v>
      </x:c>
      <x:c r="J116" s="3" t="str">
        <x:v>reported_rounded_zero</x:v>
      </x:c>
      <x:c r="K116" s="3"/>
      <x:c r="L116" s="3"/>
      <x:c r="M116" s="3"/>
      <x:c r="N116" s="3"/>
      <x:c r="O116" s="3"/>
    </x:row>
    <x:row r="117" ht="25" customHeight="1">
      <x:c r="A117" s="2" t="str">
        <x:v>KISH</x:v>
      </x:c>
      <x:c r="B117" s="3" t="str">
        <x:v>1405-06</x:v>
      </x:c>
      <x:c r="C117" s="3" t="str">
        <x:v>MOBILE</x:v>
      </x:c>
      <x:c r="D117" s="16" t="n">
        <x:v>0</x:v>
      </x:c>
      <x:c r="E117" s="16" t="n">
        <x:v>0</x:v>
      </x:c>
      <x:c r="F117" s="3" t="str">
        <x:v>SHP-135</x:v>
      </x:c>
      <x:c r="G117" s="3" t="n">
        <x:v>72</x:v>
      </x:c>
      <x:c r="H117" s="3" t="n">
        <x:v>74</x:v>
      </x:c>
      <x:c r="I117" s="3" t="str">
        <x:v>reported_rounded_zero</x:v>
      </x:c>
      <x:c r="J117" s="3" t="str">
        <x:v>reported_rounded_zero</x:v>
      </x:c>
      <x:c r="K117" s="3"/>
      <x:c r="L117" s="3"/>
      <x:c r="M117" s="3"/>
      <x:c r="N117" s="3"/>
      <x:c r="O117" s="3"/>
    </x:row>
    <x:row r="118" ht="25" customHeight="1">
      <x:c r="A118" s="2" t="str">
        <x:v>AP</x:v>
      </x:c>
      <x:c r="B118" s="3" t="str">
        <x:v>1404-07</x:v>
      </x:c>
      <x:c r="C118" s="3" t="str">
        <x:v>POS</x:v>
      </x:c>
      <x:c r="D118" s="16" t="n">
        <x:v>3.91</x:v>
      </x:c>
      <x:c r="E118" s="16" t="n">
        <x:v>4.85</x:v>
      </x:c>
      <x:c r="F118" s="3" t="str">
        <x:v>SHP-124</x:v>
      </x:c>
      <x:c r="G118" s="3" t="n">
        <x:v>73</x:v>
      </x:c>
      <x:c r="H118" s="3" t="n">
        <x:v>75</x:v>
      </x:c>
      <x:c r="I118" s="3" t="str">
        <x:v>reported</x:v>
      </x:c>
      <x:c r="J118" s="3" t="str">
        <x:v>reported</x:v>
      </x:c>
      <x:c r="K118" s="3"/>
      <x:c r="L118" s="3"/>
      <x:c r="M118" s="3"/>
      <x:c r="N118" s="3"/>
      <x:c r="O118" s="3"/>
    </x:row>
    <x:row r="119" ht="25" customHeight="1">
      <x:c r="A119" s="2" t="str">
        <x:v>AP</x:v>
      </x:c>
      <x:c r="B119" s="3" t="str">
        <x:v>1404-07</x:v>
      </x:c>
      <x:c r="C119" s="3" t="str">
        <x:v>IPG</x:v>
      </x:c>
      <x:c r="D119" s="16" t="n">
        <x:v>20.97</x:v>
      </x:c>
      <x:c r="E119" s="16" t="n">
        <x:v>4.12</x:v>
      </x:c>
      <x:c r="F119" s="3" t="str">
        <x:v>SHP-124</x:v>
      </x:c>
      <x:c r="G119" s="3" t="n">
        <x:v>73</x:v>
      </x:c>
      <x:c r="H119" s="3" t="n">
        <x:v>75</x:v>
      </x:c>
      <x:c r="I119" s="3" t="str">
        <x:v>reported</x:v>
      </x:c>
      <x:c r="J119" s="3" t="str">
        <x:v>reported</x:v>
      </x:c>
      <x:c r="K119" s="3"/>
      <x:c r="L119" s="3"/>
      <x:c r="M119" s="3"/>
      <x:c r="N119" s="3"/>
      <x:c r="O119" s="3"/>
    </x:row>
    <x:row r="120" ht="25" customHeight="1">
      <x:c r="A120" s="2" t="str">
        <x:v>AP</x:v>
      </x:c>
      <x:c r="B120" s="3" t="str">
        <x:v>1404-07</x:v>
      </x:c>
      <x:c r="C120" s="3" t="str">
        <x:v>USSD</x:v>
      </x:c>
      <x:c r="D120" s="16" t="n">
        <x:v>6.66</x:v>
      </x:c>
      <x:c r="E120" s="16" t="n">
        <x:v>5.24</x:v>
      </x:c>
      <x:c r="F120" s="3" t="str">
        <x:v>SHP-124</x:v>
      </x:c>
      <x:c r="G120" s="3" t="n">
        <x:v>73</x:v>
      </x:c>
      <x:c r="H120" s="3" t="n">
        <x:v>75</x:v>
      </x:c>
      <x:c r="I120" s="3" t="str">
        <x:v>reported</x:v>
      </x:c>
      <x:c r="J120" s="3" t="str">
        <x:v>reported</x:v>
      </x:c>
      <x:c r="K120" s="3"/>
      <x:c r="L120" s="3"/>
      <x:c r="M120" s="3"/>
      <x:c r="N120" s="3"/>
      <x:c r="O120" s="3"/>
    </x:row>
    <x:row r="121" ht="25" customHeight="1">
      <x:c r="A121" s="2" t="str">
        <x:v>AP</x:v>
      </x:c>
      <x:c r="B121" s="3" t="str">
        <x:v>1404-07</x:v>
      </x:c>
      <x:c r="C121" s="3" t="str">
        <x:v>MOBILE</x:v>
      </x:c>
      <x:c r="D121" s="16" t="n">
        <x:v>0</x:v>
      </x:c>
      <x:c r="E121" s="16" t="n">
        <x:v>0</x:v>
      </x:c>
      <x:c r="F121" s="3" t="str">
        <x:v>SHP-124</x:v>
      </x:c>
      <x:c r="G121" s="3" t="n">
        <x:v>73</x:v>
      </x:c>
      <x:c r="H121" s="3" t="n">
        <x:v>75</x:v>
      </x:c>
      <x:c r="I121" s="3" t="str">
        <x:v>reported_rounded_zero</x:v>
      </x:c>
      <x:c r="J121" s="3" t="str">
        <x:v>reported_rounded_zero</x:v>
      </x:c>
      <x:c r="K121" s="3"/>
      <x:c r="L121" s="3"/>
      <x:c r="M121" s="3"/>
      <x:c r="N121" s="3"/>
      <x:c r="O121" s="3"/>
    </x:row>
    <x:row r="122" ht="25" customHeight="1">
      <x:c r="A122" s="2" t="str">
        <x:v>DAM</x:v>
      </x:c>
      <x:c r="B122" s="3" t="str">
        <x:v>1404-07</x:v>
      </x:c>
      <x:c r="C122" s="3" t="str">
        <x:v>POS</x:v>
      </x:c>
      <x:c r="D122" s="16" t="n">
        <x:v>0.14</x:v>
      </x:c>
      <x:c r="E122" s="16" t="n">
        <x:v>0.13</x:v>
      </x:c>
      <x:c r="F122" s="3" t="str">
        <x:v>SHP-124</x:v>
      </x:c>
      <x:c r="G122" s="3" t="n">
        <x:v>73</x:v>
      </x:c>
      <x:c r="H122" s="3" t="n">
        <x:v>75</x:v>
      </x:c>
      <x:c r="I122" s="3" t="str">
        <x:v>reported</x:v>
      </x:c>
      <x:c r="J122" s="3" t="str">
        <x:v>reported</x:v>
      </x:c>
      <x:c r="K122" s="3"/>
      <x:c r="L122" s="3"/>
      <x:c r="M122" s="3"/>
      <x:c r="N122" s="3"/>
      <x:c r="O122" s="3"/>
    </x:row>
    <x:row r="123" ht="25" customHeight="1">
      <x:c r="A123" s="2" t="str">
        <x:v>DAM</x:v>
      </x:c>
      <x:c r="B123" s="3" t="str">
        <x:v>1404-07</x:v>
      </x:c>
      <x:c r="C123" s="3" t="str">
        <x:v>IPG</x:v>
      </x:c>
      <x:c r="D123" s="16" t="n">
        <x:v>0.16</x:v>
      </x:c>
      <x:c r="E123" s="16" t="n">
        <x:v>0.05</x:v>
      </x:c>
      <x:c r="F123" s="3" t="str">
        <x:v>SHP-124</x:v>
      </x:c>
      <x:c r="G123" s="3" t="n">
        <x:v>73</x:v>
      </x:c>
      <x:c r="H123" s="3" t="n">
        <x:v>75</x:v>
      </x:c>
      <x:c r="I123" s="3" t="str">
        <x:v>reported</x:v>
      </x:c>
      <x:c r="J123" s="3" t="str">
        <x:v>reported</x:v>
      </x:c>
      <x:c r="K123" s="3"/>
      <x:c r="L123" s="3"/>
      <x:c r="M123" s="3"/>
      <x:c r="N123" s="3"/>
      <x:c r="O123" s="3"/>
    </x:row>
    <x:row r="124" ht="25" customHeight="1">
      <x:c r="A124" s="2" t="str">
        <x:v>DAM</x:v>
      </x:c>
      <x:c r="B124" s="3" t="str">
        <x:v>1404-07</x:v>
      </x:c>
      <x:c r="C124" s="3" t="str">
        <x:v>USSD</x:v>
      </x:c>
      <x:c r="D124" s="16" t="n">
        <x:v>0</x:v>
      </x:c>
      <x:c r="E124" s="16" t="n">
        <x:v>0</x:v>
      </x:c>
      <x:c r="F124" s="3" t="str">
        <x:v>SHP-124</x:v>
      </x:c>
      <x:c r="G124" s="3" t="n">
        <x:v>73</x:v>
      </x:c>
      <x:c r="H124" s="3" t="n">
        <x:v>75</x:v>
      </x:c>
      <x:c r="I124" s="3" t="str">
        <x:v>reported_rounded_zero</x:v>
      </x:c>
      <x:c r="J124" s="3" t="str">
        <x:v>reported_rounded_zero</x:v>
      </x:c>
      <x:c r="K124" s="3"/>
      <x:c r="L124" s="3"/>
      <x:c r="M124" s="3"/>
      <x:c r="N124" s="3"/>
      <x:c r="O124" s="3"/>
    </x:row>
    <x:row r="125" ht="25" customHeight="1">
      <x:c r="A125" s="2" t="str">
        <x:v>DAM</x:v>
      </x:c>
      <x:c r="B125" s="3" t="str">
        <x:v>1404-07</x:v>
      </x:c>
      <x:c r="C125" s="3" t="str">
        <x:v>MOBILE</x:v>
      </x:c>
      <x:c r="D125" s="16" t="n">
        <x:v>0</x:v>
      </x:c>
      <x:c r="E125" s="16" t="n">
        <x:v>0</x:v>
      </x:c>
      <x:c r="F125" s="3" t="str">
        <x:v>SHP-124</x:v>
      </x:c>
      <x:c r="G125" s="3" t="n">
        <x:v>73</x:v>
      </x:c>
      <x:c r="H125" s="3" t="n">
        <x:v>75</x:v>
      </x:c>
      <x:c r="I125" s="3" t="str">
        <x:v>reported_rounded_zero</x:v>
      </x:c>
      <x:c r="J125" s="3" t="str">
        <x:v>reported_rounded_zero</x:v>
      </x:c>
      <x:c r="K125" s="3"/>
      <x:c r="L125" s="3"/>
      <x:c r="M125" s="3"/>
      <x:c r="N125" s="3"/>
      <x:c r="O125" s="3"/>
    </x:row>
    <x:row r="126" ht="25" customHeight="1">
      <x:c r="A126" s="2" t="str">
        <x:v>BEP</x:v>
      </x:c>
      <x:c r="B126" s="3" t="str">
        <x:v>1404-07</x:v>
      </x:c>
      <x:c r="C126" s="3" t="str">
        <x:v>POS</x:v>
      </x:c>
      <x:c r="D126" s="16" t="n">
        <x:v>18.43</x:v>
      </x:c>
      <x:c r="E126" s="16" t="n">
        <x:v>20.27</x:v>
      </x:c>
      <x:c r="F126" s="3" t="str">
        <x:v>SHP-124</x:v>
      </x:c>
      <x:c r="G126" s="3" t="n">
        <x:v>73</x:v>
      </x:c>
      <x:c r="H126" s="3" t="n">
        <x:v>75</x:v>
      </x:c>
      <x:c r="I126" s="3" t="str">
        <x:v>reported</x:v>
      </x:c>
      <x:c r="J126" s="3" t="str">
        <x:v>reported</x:v>
      </x:c>
      <x:c r="K126" s="3"/>
      <x:c r="L126" s="3"/>
      <x:c r="M126" s="3"/>
      <x:c r="N126" s="3"/>
      <x:c r="O126" s="3"/>
    </x:row>
    <x:row r="127" ht="25" customHeight="1">
      <x:c r="A127" s="2" t="str">
        <x:v>BEP</x:v>
      </x:c>
      <x:c r="B127" s="3" t="str">
        <x:v>1404-07</x:v>
      </x:c>
      <x:c r="C127" s="3" t="str">
        <x:v>IPG</x:v>
      </x:c>
      <x:c r="D127" s="16" t="n">
        <x:v>38.39</x:v>
      </x:c>
      <x:c r="E127" s="16" t="n">
        <x:v>28.06</x:v>
      </x:c>
      <x:c r="F127" s="3" t="str">
        <x:v>SHP-124</x:v>
      </x:c>
      <x:c r="G127" s="3" t="n">
        <x:v>73</x:v>
      </x:c>
      <x:c r="H127" s="3" t="n">
        <x:v>75</x:v>
      </x:c>
      <x:c r="I127" s="3" t="str">
        <x:v>reported</x:v>
      </x:c>
      <x:c r="J127" s="3" t="str">
        <x:v>reported</x:v>
      </x:c>
      <x:c r="K127" s="3"/>
      <x:c r="L127" s="3"/>
      <x:c r="M127" s="3"/>
      <x:c r="N127" s="3"/>
      <x:c r="O127" s="3"/>
    </x:row>
    <x:row r="128" ht="25" customHeight="1">
      <x:c r="A128" s="2" t="str">
        <x:v>BEP</x:v>
      </x:c>
      <x:c r="B128" s="3" t="str">
        <x:v>1404-07</x:v>
      </x:c>
      <x:c r="C128" s="3" t="str">
        <x:v>USSD</x:v>
      </x:c>
      <x:c r="D128" s="16" t="n">
        <x:v>46.56</x:v>
      </x:c>
      <x:c r="E128" s="16" t="n">
        <x:v>45.78</x:v>
      </x:c>
      <x:c r="F128" s="3" t="str">
        <x:v>SHP-124</x:v>
      </x:c>
      <x:c r="G128" s="3" t="n">
        <x:v>73</x:v>
      </x:c>
      <x:c r="H128" s="3" t="n">
        <x:v>75</x:v>
      </x:c>
      <x:c r="I128" s="3" t="str">
        <x:v>reported</x:v>
      </x:c>
      <x:c r="J128" s="3" t="str">
        <x:v>reported</x:v>
      </x:c>
      <x:c r="K128" s="3"/>
      <x:c r="L128" s="3"/>
      <x:c r="M128" s="3"/>
      <x:c r="N128" s="3"/>
      <x:c r="O128" s="3"/>
    </x:row>
    <x:row r="129" ht="25" customHeight="1">
      <x:c r="A129" s="2" t="str">
        <x:v>BEP</x:v>
      </x:c>
      <x:c r="B129" s="3" t="str">
        <x:v>1404-07</x:v>
      </x:c>
      <x:c r="C129" s="3" t="str">
        <x:v>MOBILE</x:v>
      </x:c>
      <x:c r="D129" s="16" t="n">
        <x:v>0</x:v>
      </x:c>
      <x:c r="E129" s="16" t="n">
        <x:v>0</x:v>
      </x:c>
      <x:c r="F129" s="3" t="str">
        <x:v>SHP-124</x:v>
      </x:c>
      <x:c r="G129" s="3" t="n">
        <x:v>73</x:v>
      </x:c>
      <x:c r="H129" s="3" t="n">
        <x:v>75</x:v>
      </x:c>
      <x:c r="I129" s="3" t="str">
        <x:v>reported_rounded_zero</x:v>
      </x:c>
      <x:c r="J129" s="3" t="str">
        <x:v>reported_rounded_zero</x:v>
      </x:c>
      <x:c r="K129" s="3"/>
      <x:c r="L129" s="3"/>
      <x:c r="M129" s="3"/>
      <x:c r="N129" s="3"/>
      <x:c r="O129" s="3"/>
    </x:row>
    <x:row r="130" ht="25" customHeight="1">
      <x:c r="A130" s="2" t="str">
        <x:v>SAD</x:v>
      </x:c>
      <x:c r="B130" s="3" t="str">
        <x:v>1404-07</x:v>
      </x:c>
      <x:c r="C130" s="3" t="str">
        <x:v>POS</x:v>
      </x:c>
      <x:c r="D130" s="16" t="n">
        <x:v>8.18</x:v>
      </x:c>
      <x:c r="E130" s="16" t="n">
        <x:v>11.66</x:v>
      </x:c>
      <x:c r="F130" s="3" t="str">
        <x:v>SHP-124</x:v>
      </x:c>
      <x:c r="G130" s="3" t="n">
        <x:v>73</x:v>
      </x:c>
      <x:c r="H130" s="3" t="n">
        <x:v>75</x:v>
      </x:c>
      <x:c r="I130" s="3" t="str">
        <x:v>reported</x:v>
      </x:c>
      <x:c r="J130" s="3" t="str">
        <x:v>reported</x:v>
      </x:c>
      <x:c r="K130" s="3"/>
      <x:c r="L130" s="3"/>
      <x:c r="M130" s="3"/>
      <x:c r="N130" s="3"/>
      <x:c r="O130" s="3"/>
    </x:row>
    <x:row r="131" ht="25" customHeight="1">
      <x:c r="A131" s="2" t="str">
        <x:v>SAD</x:v>
      </x:c>
      <x:c r="B131" s="3" t="str">
        <x:v>1404-07</x:v>
      </x:c>
      <x:c r="C131" s="3" t="str">
        <x:v>IPG</x:v>
      </x:c>
      <x:c r="D131" s="16" t="n">
        <x:v>6.6</x:v>
      </x:c>
      <x:c r="E131" s="16" t="n">
        <x:v>21.76</x:v>
      </x:c>
      <x:c r="F131" s="3" t="str">
        <x:v>SHP-124</x:v>
      </x:c>
      <x:c r="G131" s="3" t="n">
        <x:v>73</x:v>
      </x:c>
      <x:c r="H131" s="3" t="n">
        <x:v>75</x:v>
      </x:c>
      <x:c r="I131" s="3" t="str">
        <x:v>reported</x:v>
      </x:c>
      <x:c r="J131" s="3" t="str">
        <x:v>reported</x:v>
      </x:c>
      <x:c r="K131" s="3"/>
      <x:c r="L131" s="3"/>
      <x:c r="M131" s="3"/>
      <x:c r="N131" s="3"/>
      <x:c r="O131" s="3"/>
    </x:row>
    <x:row r="132" ht="25" customHeight="1">
      <x:c r="A132" s="2" t="str">
        <x:v>SAD</x:v>
      </x:c>
      <x:c r="B132" s="3" t="str">
        <x:v>1404-07</x:v>
      </x:c>
      <x:c r="C132" s="3" t="str">
        <x:v>USSD</x:v>
      </x:c>
      <x:c r="D132" s="16" t="n">
        <x:v>0.35</x:v>
      </x:c>
      <x:c r="E132" s="16" t="n">
        <x:v>0.39</x:v>
      </x:c>
      <x:c r="F132" s="3" t="str">
        <x:v>SHP-124</x:v>
      </x:c>
      <x:c r="G132" s="3" t="n">
        <x:v>73</x:v>
      </x:c>
      <x:c r="H132" s="3" t="n">
        <x:v>75</x:v>
      </x:c>
      <x:c r="I132" s="3" t="str">
        <x:v>reported</x:v>
      </x:c>
      <x:c r="J132" s="3" t="str">
        <x:v>reported</x:v>
      </x:c>
      <x:c r="K132" s="3"/>
      <x:c r="L132" s="3"/>
      <x:c r="M132" s="3"/>
      <x:c r="N132" s="3"/>
      <x:c r="O132" s="3"/>
    </x:row>
    <x:row r="133" ht="25" customHeight="1">
      <x:c r="A133" s="2" t="str">
        <x:v>SAD</x:v>
      </x:c>
      <x:c r="B133" s="3" t="str">
        <x:v>1404-07</x:v>
      </x:c>
      <x:c r="C133" s="3" t="str">
        <x:v>MOBILE</x:v>
      </x:c>
      <x:c r="D133" s="16" t="n">
        <x:v>100</x:v>
      </x:c>
      <x:c r="E133" s="16" t="n">
        <x:v>100</x:v>
      </x:c>
      <x:c r="F133" s="3" t="str">
        <x:v>SHP-124</x:v>
      </x:c>
      <x:c r="G133" s="3" t="n">
        <x:v>73</x:v>
      </x:c>
      <x:c r="H133" s="3" t="n">
        <x:v>75</x:v>
      </x:c>
      <x:c r="I133" s="3" t="str">
        <x:v>reported</x:v>
      </x:c>
      <x:c r="J133" s="3" t="str">
        <x:v>reported</x:v>
      </x:c>
      <x:c r="K133" s="3"/>
      <x:c r="L133" s="3"/>
      <x:c r="M133" s="3"/>
      <x:c r="N133" s="3"/>
      <x:c r="O133" s="3"/>
    </x:row>
    <x:row r="134" ht="25" customHeight="1">
      <x:c r="A134" s="2" t="str">
        <x:v>PEP</x:v>
      </x:c>
      <x:c r="B134" s="3" t="str">
        <x:v>1404-07</x:v>
      </x:c>
      <x:c r="C134" s="3" t="str">
        <x:v>POS</x:v>
      </x:c>
      <x:c r="D134" s="16" t="n">
        <x:v>6.03</x:v>
      </x:c>
      <x:c r="E134" s="16" t="n">
        <x:v>6.74</x:v>
      </x:c>
      <x:c r="F134" s="3" t="str">
        <x:v>SHP-124</x:v>
      </x:c>
      <x:c r="G134" s="3" t="n">
        <x:v>73</x:v>
      </x:c>
      <x:c r="H134" s="3" t="n">
        <x:v>75</x:v>
      </x:c>
      <x:c r="I134" s="3" t="str">
        <x:v>reported</x:v>
      </x:c>
      <x:c r="J134" s="3" t="str">
        <x:v>reported</x:v>
      </x:c>
      <x:c r="K134" s="3"/>
      <x:c r="L134" s="3"/>
      <x:c r="M134" s="3"/>
      <x:c r="N134" s="3"/>
      <x:c r="O134" s="3"/>
    </x:row>
    <x:row r="135" ht="25" customHeight="1">
      <x:c r="A135" s="2" t="str">
        <x:v>PEP</x:v>
      </x:c>
      <x:c r="B135" s="3" t="str">
        <x:v>1404-07</x:v>
      </x:c>
      <x:c r="C135" s="3" t="str">
        <x:v>IPG</x:v>
      </x:c>
      <x:c r="D135" s="16" t="n">
        <x:v>1</x:v>
      </x:c>
      <x:c r="E135" s="16" t="n">
        <x:v>3.65</x:v>
      </x:c>
      <x:c r="F135" s="3" t="str">
        <x:v>SHP-124</x:v>
      </x:c>
      <x:c r="G135" s="3" t="n">
        <x:v>73</x:v>
      </x:c>
      <x:c r="H135" s="3" t="n">
        <x:v>75</x:v>
      </x:c>
      <x:c r="I135" s="3" t="str">
        <x:v>reported</x:v>
      </x:c>
      <x:c r="J135" s="3" t="str">
        <x:v>reported</x:v>
      </x:c>
      <x:c r="K135" s="3"/>
      <x:c r="L135" s="3"/>
      <x:c r="M135" s="3"/>
      <x:c r="N135" s="3"/>
      <x:c r="O135" s="3"/>
    </x:row>
    <x:row r="136" ht="25" customHeight="1">
      <x:c r="A136" s="2" t="str">
        <x:v>PEP</x:v>
      </x:c>
      <x:c r="B136" s="3" t="str">
        <x:v>1404-07</x:v>
      </x:c>
      <x:c r="C136" s="3" t="str">
        <x:v>USSD</x:v>
      </x:c>
      <x:c r="D136" s="16" t="n">
        <x:v>0</x:v>
      </x:c>
      <x:c r="E136" s="16" t="n">
        <x:v>0</x:v>
      </x:c>
      <x:c r="F136" s="3" t="str">
        <x:v>SHP-124</x:v>
      </x:c>
      <x:c r="G136" s="3" t="n">
        <x:v>73</x:v>
      </x:c>
      <x:c r="H136" s="3" t="n">
        <x:v>75</x:v>
      </x:c>
      <x:c r="I136" s="3" t="str">
        <x:v>reported_rounded_zero</x:v>
      </x:c>
      <x:c r="J136" s="3" t="str">
        <x:v>reported_rounded_zero</x:v>
      </x:c>
      <x:c r="K136" s="3"/>
      <x:c r="L136" s="3"/>
      <x:c r="M136" s="3"/>
      <x:c r="N136" s="3"/>
      <x:c r="O136" s="3"/>
    </x:row>
    <x:row r="137" ht="25" customHeight="1">
      <x:c r="A137" s="2" t="str">
        <x:v>PEP</x:v>
      </x:c>
      <x:c r="B137" s="3" t="str">
        <x:v>1404-07</x:v>
      </x:c>
      <x:c r="C137" s="3" t="str">
        <x:v>MOBILE</x:v>
      </x:c>
      <x:c r="D137" s="16" t="n">
        <x:v>0</x:v>
      </x:c>
      <x:c r="E137" s="16" t="n">
        <x:v>0</x:v>
      </x:c>
      <x:c r="F137" s="3" t="str">
        <x:v>SHP-124</x:v>
      </x:c>
      <x:c r="G137" s="3" t="n">
        <x:v>73</x:v>
      </x:c>
      <x:c r="H137" s="3" t="n">
        <x:v>75</x:v>
      </x:c>
      <x:c r="I137" s="3" t="str">
        <x:v>reported_rounded_zero</x:v>
      </x:c>
      <x:c r="J137" s="3" t="str">
        <x:v>reported_rounded_zero</x:v>
      </x:c>
      <x:c r="K137" s="3"/>
      <x:c r="L137" s="3"/>
      <x:c r="M137" s="3"/>
      <x:c r="N137" s="3"/>
      <x:c r="O137" s="3"/>
    </x:row>
    <x:row r="138" ht="25" customHeight="1">
      <x:c r="A138" s="2" t="str">
        <x:v>SEP</x:v>
      </x:c>
      <x:c r="B138" s="3" t="str">
        <x:v>1404-07</x:v>
      </x:c>
      <x:c r="C138" s="3" t="str">
        <x:v>POS</x:v>
      </x:c>
      <x:c r="D138" s="16" t="n">
        <x:v>20.41</x:v>
      </x:c>
      <x:c r="E138" s="16" t="n">
        <x:v>18.79</x:v>
      </x:c>
      <x:c r="F138" s="3" t="str">
        <x:v>SHP-124</x:v>
      </x:c>
      <x:c r="G138" s="3" t="n">
        <x:v>73</x:v>
      </x:c>
      <x:c r="H138" s="3" t="n">
        <x:v>75</x:v>
      </x:c>
      <x:c r="I138" s="3" t="str">
        <x:v>reported</x:v>
      </x:c>
      <x:c r="J138" s="3" t="str">
        <x:v>reported</x:v>
      </x:c>
      <x:c r="K138" s="3"/>
      <x:c r="L138" s="3"/>
      <x:c r="M138" s="3"/>
      <x:c r="N138" s="3"/>
      <x:c r="O138" s="3"/>
    </x:row>
    <x:row r="139" ht="25" customHeight="1">
      <x:c r="A139" s="2" t="str">
        <x:v>SEP</x:v>
      </x:c>
      <x:c r="B139" s="3" t="str">
        <x:v>1404-07</x:v>
      </x:c>
      <x:c r="C139" s="3" t="str">
        <x:v>IPG</x:v>
      </x:c>
      <x:c r="D139" s="16" t="n">
        <x:v>21.28</x:v>
      </x:c>
      <x:c r="E139" s="16" t="n">
        <x:v>24.83</x:v>
      </x:c>
      <x:c r="F139" s="3" t="str">
        <x:v>SHP-124</x:v>
      </x:c>
      <x:c r="G139" s="3" t="n">
        <x:v>73</x:v>
      </x:c>
      <x:c r="H139" s="3" t="n">
        <x:v>75</x:v>
      </x:c>
      <x:c r="I139" s="3" t="str">
        <x:v>reported</x:v>
      </x:c>
      <x:c r="J139" s="3" t="str">
        <x:v>reported</x:v>
      </x:c>
      <x:c r="K139" s="3"/>
      <x:c r="L139" s="3"/>
      <x:c r="M139" s="3"/>
      <x:c r="N139" s="3"/>
      <x:c r="O139" s="3"/>
    </x:row>
    <x:row r="140" ht="25" customHeight="1">
      <x:c r="A140" s="2" t="str">
        <x:v>SEP</x:v>
      </x:c>
      <x:c r="B140" s="3" t="str">
        <x:v>1404-07</x:v>
      </x:c>
      <x:c r="C140" s="3" t="str">
        <x:v>USSD</x:v>
      </x:c>
      <x:c r="D140" s="16" t="n">
        <x:v>20.88</x:v>
      </x:c>
      <x:c r="E140" s="16" t="n">
        <x:v>19.74</x:v>
      </x:c>
      <x:c r="F140" s="3" t="str">
        <x:v>SHP-124</x:v>
      </x:c>
      <x:c r="G140" s="3" t="n">
        <x:v>73</x:v>
      </x:c>
      <x:c r="H140" s="3" t="n">
        <x:v>75</x:v>
      </x:c>
      <x:c r="I140" s="3" t="str">
        <x:v>reported</x:v>
      </x:c>
      <x:c r="J140" s="3" t="str">
        <x:v>reported</x:v>
      </x:c>
      <x:c r="K140" s="3"/>
      <x:c r="L140" s="3"/>
      <x:c r="M140" s="3"/>
      <x:c r="N140" s="3"/>
      <x:c r="O140" s="3"/>
    </x:row>
    <x:row r="141" ht="25" customHeight="1">
      <x:c r="A141" s="2" t="str">
        <x:v>SEP</x:v>
      </x:c>
      <x:c r="B141" s="3" t="str">
        <x:v>1404-07</x:v>
      </x:c>
      <x:c r="C141" s="3" t="str">
        <x:v>MOBILE</x:v>
      </x:c>
      <x:c r="D141" s="16" t="n">
        <x:v>0</x:v>
      </x:c>
      <x:c r="E141" s="16" t="n">
        <x:v>0</x:v>
      </x:c>
      <x:c r="F141" s="3" t="str">
        <x:v>SHP-124</x:v>
      </x:c>
      <x:c r="G141" s="3" t="n">
        <x:v>73</x:v>
      </x:c>
      <x:c r="H141" s="3" t="n">
        <x:v>75</x:v>
      </x:c>
      <x:c r="I141" s="3" t="str">
        <x:v>reported_rounded_zero</x:v>
      </x:c>
      <x:c r="J141" s="3" t="str">
        <x:v>reported_rounded_zero</x:v>
      </x:c>
      <x:c r="K141" s="3"/>
      <x:c r="L141" s="3"/>
      <x:c r="M141" s="3"/>
      <x:c r="N141" s="3"/>
      <x:c r="O141" s="3"/>
    </x:row>
    <x:row r="142" ht="25" customHeight="1">
      <x:c r="A142" s="2" t="str">
        <x:v>SPH</x:v>
      </x:c>
      <x:c r="B142" s="3" t="str">
        <x:v>1404-07</x:v>
      </x:c>
      <x:c r="C142" s="3" t="str">
        <x:v>POS</x:v>
      </x:c>
      <x:c r="D142" s="16" t="n">
        <x:v>3.67</x:v>
      </x:c>
      <x:c r="E142" s="16" t="n">
        <x:v>5.83</x:v>
      </x:c>
      <x:c r="F142" s="3" t="str">
        <x:v>SHP-124</x:v>
      </x:c>
      <x:c r="G142" s="3" t="n">
        <x:v>73</x:v>
      </x:c>
      <x:c r="H142" s="3" t="n">
        <x:v>75</x:v>
      </x:c>
      <x:c r="I142" s="3" t="str">
        <x:v>reported</x:v>
      </x:c>
      <x:c r="J142" s="3" t="str">
        <x:v>reported</x:v>
      </x:c>
      <x:c r="K142" s="3"/>
      <x:c r="L142" s="3"/>
      <x:c r="M142" s="3"/>
      <x:c r="N142" s="3"/>
      <x:c r="O142" s="3"/>
    </x:row>
    <x:row r="143" ht="25" customHeight="1">
      <x:c r="A143" s="2" t="str">
        <x:v>SPH</x:v>
      </x:c>
      <x:c r="B143" s="3" t="str">
        <x:v>1404-07</x:v>
      </x:c>
      <x:c r="C143" s="3" t="str">
        <x:v>IPG</x:v>
      </x:c>
      <x:c r="D143" s="16" t="n">
        <x:v>1.63</x:v>
      </x:c>
      <x:c r="E143" s="16" t="n">
        <x:v>4.74</x:v>
      </x:c>
      <x:c r="F143" s="3" t="str">
        <x:v>SHP-124</x:v>
      </x:c>
      <x:c r="G143" s="3" t="n">
        <x:v>73</x:v>
      </x:c>
      <x:c r="H143" s="3" t="n">
        <x:v>75</x:v>
      </x:c>
      <x:c r="I143" s="3" t="str">
        <x:v>reported</x:v>
      </x:c>
      <x:c r="J143" s="3" t="str">
        <x:v>reported</x:v>
      </x:c>
      <x:c r="K143" s="3"/>
      <x:c r="L143" s="3"/>
      <x:c r="M143" s="3"/>
      <x:c r="N143" s="3"/>
      <x:c r="O143" s="3"/>
    </x:row>
    <x:row r="144" ht="25" customHeight="1">
      <x:c r="A144" s="2" t="str">
        <x:v>SPH</x:v>
      </x:c>
      <x:c r="B144" s="3" t="str">
        <x:v>1404-07</x:v>
      </x:c>
      <x:c r="C144" s="3" t="str">
        <x:v>USSD</x:v>
      </x:c>
      <x:c r="D144" s="16" t="n">
        <x:v>0</x:v>
      </x:c>
      <x:c r="E144" s="16" t="n">
        <x:v>0</x:v>
      </x:c>
      <x:c r="F144" s="3" t="str">
        <x:v>SHP-124</x:v>
      </x:c>
      <x:c r="G144" s="3" t="n">
        <x:v>73</x:v>
      </x:c>
      <x:c r="H144" s="3" t="n">
        <x:v>75</x:v>
      </x:c>
      <x:c r="I144" s="3" t="str">
        <x:v>reported_rounded_zero</x:v>
      </x:c>
      <x:c r="J144" s="3" t="str">
        <x:v>reported_rounded_zero</x:v>
      </x:c>
      <x:c r="K144" s="3"/>
      <x:c r="L144" s="3"/>
      <x:c r="M144" s="3"/>
      <x:c r="N144" s="3"/>
      <x:c r="O144" s="3"/>
    </x:row>
    <x:row r="145" ht="25" customHeight="1">
      <x:c r="A145" s="2" t="str">
        <x:v>SPH</x:v>
      </x:c>
      <x:c r="B145" s="3" t="str">
        <x:v>1404-07</x:v>
      </x:c>
      <x:c r="C145" s="3" t="str">
        <x:v>MOBILE</x:v>
      </x:c>
      <x:c r="D145" s="16" t="n">
        <x:v>0</x:v>
      </x:c>
      <x:c r="E145" s="16" t="n">
        <x:v>0</x:v>
      </x:c>
      <x:c r="F145" s="3" t="str">
        <x:v>SHP-124</x:v>
      </x:c>
      <x:c r="G145" s="3" t="n">
        <x:v>73</x:v>
      </x:c>
      <x:c r="H145" s="3" t="n">
        <x:v>75</x:v>
      </x:c>
      <x:c r="I145" s="3" t="str">
        <x:v>reported_rounded_zero</x:v>
      </x:c>
      <x:c r="J145" s="3" t="str">
        <x:v>reported_rounded_zero</x:v>
      </x:c>
      <x:c r="K145" s="3"/>
      <x:c r="L145" s="3"/>
      <x:c r="M145" s="3"/>
      <x:c r="N145" s="3"/>
      <x:c r="O145" s="3"/>
    </x:row>
    <x:row r="146" ht="25" customHeight="1">
      <x:c r="A146" s="2" t="str">
        <x:v>NOV</x:v>
      </x:c>
      <x:c r="B146" s="3" t="str">
        <x:v>1404-07</x:v>
      </x:c>
      <x:c r="C146" s="3" t="str">
        <x:v>POS</x:v>
      </x:c>
      <x:c r="D146" s="16" t="n">
        <x:v>10.88</x:v>
      </x:c>
      <x:c r="E146" s="16" t="n">
        <x:v>10.46</x:v>
      </x:c>
      <x:c r="F146" s="3" t="str">
        <x:v>SHP-124</x:v>
      </x:c>
      <x:c r="G146" s="3" t="n">
        <x:v>73</x:v>
      </x:c>
      <x:c r="H146" s="3" t="n">
        <x:v>75</x:v>
      </x:c>
      <x:c r="I146" s="3" t="str">
        <x:v>reported</x:v>
      </x:c>
      <x:c r="J146" s="3" t="str">
        <x:v>reported</x:v>
      </x:c>
      <x:c r="K146" s="3"/>
      <x:c r="L146" s="3"/>
      <x:c r="M146" s="3"/>
      <x:c r="N146" s="3"/>
      <x:c r="O146" s="3"/>
    </x:row>
    <x:row r="147" ht="25" customHeight="1">
      <x:c r="A147" s="2" t="str">
        <x:v>NOV</x:v>
      </x:c>
      <x:c r="B147" s="3" t="str">
        <x:v>1404-07</x:v>
      </x:c>
      <x:c r="C147" s="3" t="str">
        <x:v>IPG</x:v>
      </x:c>
      <x:c r="D147" s="16" t="n">
        <x:v>1.95</x:v>
      </x:c>
      <x:c r="E147" s="16" t="n">
        <x:v>0.95</x:v>
      </x:c>
      <x:c r="F147" s="3" t="str">
        <x:v>SHP-124</x:v>
      </x:c>
      <x:c r="G147" s="3" t="n">
        <x:v>73</x:v>
      </x:c>
      <x:c r="H147" s="3" t="n">
        <x:v>75</x:v>
      </x:c>
      <x:c r="I147" s="3" t="str">
        <x:v>reported</x:v>
      </x:c>
      <x:c r="J147" s="3" t="str">
        <x:v>reported</x:v>
      </x:c>
      <x:c r="K147" s="3"/>
      <x:c r="L147" s="3"/>
      <x:c r="M147" s="3"/>
      <x:c r="N147" s="3"/>
      <x:c r="O147" s="3"/>
    </x:row>
    <x:row r="148" ht="25" customHeight="1">
      <x:c r="A148" s="2" t="str">
        <x:v>NOV</x:v>
      </x:c>
      <x:c r="B148" s="3" t="str">
        <x:v>1404-07</x:v>
      </x:c>
      <x:c r="C148" s="3" t="str">
        <x:v>USSD</x:v>
      </x:c>
      <x:c r="D148" s="16" t="n">
        <x:v>0</x:v>
      </x:c>
      <x:c r="E148" s="16" t="n">
        <x:v>0</x:v>
      </x:c>
      <x:c r="F148" s="3" t="str">
        <x:v>SHP-124</x:v>
      </x:c>
      <x:c r="G148" s="3" t="n">
        <x:v>73</x:v>
      </x:c>
      <x:c r="H148" s="3" t="n">
        <x:v>75</x:v>
      </x:c>
      <x:c r="I148" s="3" t="str">
        <x:v>reported_rounded_zero</x:v>
      </x:c>
      <x:c r="J148" s="3" t="str">
        <x:v>reported_rounded_zero</x:v>
      </x:c>
      <x:c r="K148" s="3"/>
      <x:c r="L148" s="3"/>
      <x:c r="M148" s="3"/>
      <x:c r="N148" s="3"/>
      <x:c r="O148" s="3"/>
    </x:row>
    <x:row r="149" ht="25" customHeight="1">
      <x:c r="A149" s="2" t="str">
        <x:v>NOV</x:v>
      </x:c>
      <x:c r="B149" s="3" t="str">
        <x:v>1404-07</x:v>
      </x:c>
      <x:c r="C149" s="3" t="str">
        <x:v>MOBILE</x:v>
      </x:c>
      <x:c r="D149" s="16" t="n">
        <x:v>0</x:v>
      </x:c>
      <x:c r="E149" s="16" t="n">
        <x:v>0</x:v>
      </x:c>
      <x:c r="F149" s="3" t="str">
        <x:v>SHP-124</x:v>
      </x:c>
      <x:c r="G149" s="3" t="n">
        <x:v>73</x:v>
      </x:c>
      <x:c r="H149" s="3" t="n">
        <x:v>75</x:v>
      </x:c>
      <x:c r="I149" s="3" t="str">
        <x:v>reported_rounded_zero</x:v>
      </x:c>
      <x:c r="J149" s="3" t="str">
        <x:v>reported_rounded_zero</x:v>
      </x:c>
      <x:c r="K149" s="3"/>
      <x:c r="L149" s="3"/>
      <x:c r="M149" s="3"/>
      <x:c r="N149" s="3"/>
      <x:c r="O149" s="3"/>
    </x:row>
    <x:row r="150" ht="25" customHeight="1">
      <x:c r="A150" s="2" t="str">
        <x:v>RTP</x:v>
      </x:c>
      <x:c r="B150" s="3" t="str">
        <x:v>1404-07</x:v>
      </x:c>
      <x:c r="C150" s="3" t="str">
        <x:v>POS</x:v>
      </x:c>
      <x:c r="D150" s="16" t="n">
        <x:v>12.16</x:v>
      </x:c>
      <x:c r="E150" s="16" t="n">
        <x:v>10.29</x:v>
      </x:c>
      <x:c r="F150" s="3" t="str">
        <x:v>SHP-124</x:v>
      </x:c>
      <x:c r="G150" s="3" t="n">
        <x:v>73</x:v>
      </x:c>
      <x:c r="H150" s="3" t="n">
        <x:v>75</x:v>
      </x:c>
      <x:c r="I150" s="3" t="str">
        <x:v>reported</x:v>
      </x:c>
      <x:c r="J150" s="3" t="str">
        <x:v>reported</x:v>
      </x:c>
      <x:c r="K150" s="3"/>
      <x:c r="L150" s="3"/>
      <x:c r="M150" s="3"/>
      <x:c r="N150" s="3"/>
      <x:c r="O150" s="3"/>
    </x:row>
    <x:row r="151" ht="25" customHeight="1">
      <x:c r="A151" s="2" t="str">
        <x:v>RTP</x:v>
      </x:c>
      <x:c r="B151" s="3" t="str">
        <x:v>1404-07</x:v>
      </x:c>
      <x:c r="C151" s="3" t="str">
        <x:v>IPG</x:v>
      </x:c>
      <x:c r="D151" s="16" t="n">
        <x:v>6.45</x:v>
      </x:c>
      <x:c r="E151" s="16" t="n">
        <x:v>7.93</x:v>
      </x:c>
      <x:c r="F151" s="3" t="str">
        <x:v>SHP-124</x:v>
      </x:c>
      <x:c r="G151" s="3" t="n">
        <x:v>73</x:v>
      </x:c>
      <x:c r="H151" s="3" t="n">
        <x:v>75</x:v>
      </x:c>
      <x:c r="I151" s="3" t="str">
        <x:v>reported</x:v>
      </x:c>
      <x:c r="J151" s="3" t="str">
        <x:v>reported</x:v>
      </x:c>
      <x:c r="K151" s="3"/>
      <x:c r="L151" s="3"/>
      <x:c r="M151" s="3"/>
      <x:c r="N151" s="3"/>
      <x:c r="O151" s="3"/>
    </x:row>
    <x:row r="152" ht="25" customHeight="1">
      <x:c r="A152" s="2" t="str">
        <x:v>RTP</x:v>
      </x:c>
      <x:c r="B152" s="3" t="str">
        <x:v>1404-07</x:v>
      </x:c>
      <x:c r="C152" s="3" t="str">
        <x:v>USSD</x:v>
      </x:c>
      <x:c r="D152" s="16" t="n">
        <x:v>25.55</x:v>
      </x:c>
      <x:c r="E152" s="16" t="n">
        <x:v>28.86</x:v>
      </x:c>
      <x:c r="F152" s="3" t="str">
        <x:v>SHP-124</x:v>
      </x:c>
      <x:c r="G152" s="3" t="n">
        <x:v>73</x:v>
      </x:c>
      <x:c r="H152" s="3" t="n">
        <x:v>75</x:v>
      </x:c>
      <x:c r="I152" s="3" t="str">
        <x:v>reported</x:v>
      </x:c>
      <x:c r="J152" s="3" t="str">
        <x:v>reported</x:v>
      </x:c>
      <x:c r="K152" s="3"/>
      <x:c r="L152" s="3"/>
      <x:c r="M152" s="3"/>
      <x:c r="N152" s="3"/>
      <x:c r="O152" s="3"/>
    </x:row>
    <x:row r="153" ht="25" customHeight="1">
      <x:c r="A153" s="2" t="str">
        <x:v>RTP</x:v>
      </x:c>
      <x:c r="B153" s="3" t="str">
        <x:v>1404-07</x:v>
      </x:c>
      <x:c r="C153" s="3" t="str">
        <x:v>MOBILE</x:v>
      </x:c>
      <x:c r="D153" s="16" t="n">
        <x:v>0</x:v>
      </x:c>
      <x:c r="E153" s="16" t="n">
        <x:v>0</x:v>
      </x:c>
      <x:c r="F153" s="3" t="str">
        <x:v>SHP-124</x:v>
      </x:c>
      <x:c r="G153" s="3" t="n">
        <x:v>73</x:v>
      </x:c>
      <x:c r="H153" s="3" t="n">
        <x:v>75</x:v>
      </x:c>
      <x:c r="I153" s="3" t="str">
        <x:v>reported_rounded_zero</x:v>
      </x:c>
      <x:c r="J153" s="3" t="str">
        <x:v>reported_rounded_zero</x:v>
      </x:c>
      <x:c r="K153" s="3"/>
      <x:c r="L153" s="3"/>
      <x:c r="M153" s="3"/>
      <x:c r="N153" s="3"/>
      <x:c r="O153" s="3"/>
    </x:row>
    <x:row r="154" ht="25" customHeight="1">
      <x:c r="A154" s="2" t="str">
        <x:v>ARV</x:v>
      </x:c>
      <x:c r="B154" s="3" t="str">
        <x:v>1404-07</x:v>
      </x:c>
      <x:c r="C154" s="3" t="str">
        <x:v>POS</x:v>
      </x:c>
      <x:c r="D154" s="16" t="n">
        <x:v>8.84</x:v>
      </x:c>
      <x:c r="E154" s="16" t="n">
        <x:v>1.32</x:v>
      </x:c>
      <x:c r="F154" s="3" t="str">
        <x:v>SHP-124</x:v>
      </x:c>
      <x:c r="G154" s="3" t="n">
        <x:v>73</x:v>
      </x:c>
      <x:c r="H154" s="3" t="n">
        <x:v>75</x:v>
      </x:c>
      <x:c r="I154" s="3" t="str">
        <x:v>reported</x:v>
      </x:c>
      <x:c r="J154" s="3" t="str">
        <x:v>reported</x:v>
      </x:c>
      <x:c r="K154" s="3"/>
      <x:c r="L154" s="3"/>
      <x:c r="M154" s="3"/>
      <x:c r="N154" s="3"/>
      <x:c r="O154" s="3"/>
    </x:row>
    <x:row r="155" ht="25" customHeight="1">
      <x:c r="A155" s="2" t="str">
        <x:v>ARV</x:v>
      </x:c>
      <x:c r="B155" s="3" t="str">
        <x:v>1404-07</x:v>
      </x:c>
      <x:c r="C155" s="3" t="str">
        <x:v>IPG</x:v>
      </x:c>
      <x:c r="D155" s="16" t="n">
        <x:v>0.04</x:v>
      </x:c>
      <x:c r="E155" s="16" t="n">
        <x:v>0.19</x:v>
      </x:c>
      <x:c r="F155" s="3" t="str">
        <x:v>SHP-124</x:v>
      </x:c>
      <x:c r="G155" s="3" t="n">
        <x:v>73</x:v>
      </x:c>
      <x:c r="H155" s="3" t="n">
        <x:v>75</x:v>
      </x:c>
      <x:c r="I155" s="3" t="str">
        <x:v>reported</x:v>
      </x:c>
      <x:c r="J155" s="3" t="str">
        <x:v>reported</x:v>
      </x:c>
      <x:c r="K155" s="3"/>
      <x:c r="L155" s="3"/>
      <x:c r="M155" s="3"/>
      <x:c r="N155" s="3"/>
      <x:c r="O155" s="3"/>
    </x:row>
    <x:row r="156" ht="25" customHeight="1">
      <x:c r="A156" s="2" t="str">
        <x:v>ARV</x:v>
      </x:c>
      <x:c r="B156" s="3" t="str">
        <x:v>1404-07</x:v>
      </x:c>
      <x:c r="C156" s="3" t="str">
        <x:v>USSD</x:v>
      </x:c>
      <x:c r="D156" s="16" t="n">
        <x:v>0</x:v>
      </x:c>
      <x:c r="E156" s="16" t="n">
        <x:v>0</x:v>
      </x:c>
      <x:c r="F156" s="3" t="str">
        <x:v>SHP-124</x:v>
      </x:c>
      <x:c r="G156" s="3" t="n">
        <x:v>73</x:v>
      </x:c>
      <x:c r="H156" s="3" t="n">
        <x:v>75</x:v>
      </x:c>
      <x:c r="I156" s="3" t="str">
        <x:v>reported_rounded_zero</x:v>
      </x:c>
      <x:c r="J156" s="3" t="str">
        <x:v>reported_rounded_zero</x:v>
      </x:c>
      <x:c r="K156" s="3"/>
      <x:c r="L156" s="3"/>
      <x:c r="M156" s="3"/>
      <x:c r="N156" s="3"/>
      <x:c r="O156" s="3"/>
    </x:row>
    <x:row r="157" ht="25" customHeight="1">
      <x:c r="A157" s="2" t="str">
        <x:v>ARV</x:v>
      </x:c>
      <x:c r="B157" s="3" t="str">
        <x:v>1404-07</x:v>
      </x:c>
      <x:c r="C157" s="3" t="str">
        <x:v>MOBILE</x:v>
      </x:c>
      <x:c r="D157" s="16" t="n">
        <x:v>0</x:v>
      </x:c>
      <x:c r="E157" s="16" t="n">
        <x:v>0</x:v>
      </x:c>
      <x:c r="F157" s="3" t="str">
        <x:v>SHP-124</x:v>
      </x:c>
      <x:c r="G157" s="3" t="n">
        <x:v>73</x:v>
      </x:c>
      <x:c r="H157" s="3" t="n">
        <x:v>75</x:v>
      </x:c>
      <x:c r="I157" s="3" t="str">
        <x:v>reported_rounded_zero</x:v>
      </x:c>
      <x:c r="J157" s="3" t="str">
        <x:v>reported_rounded_zero</x:v>
      </x:c>
      <x:c r="K157" s="3"/>
      <x:c r="L157" s="3"/>
      <x:c r="M157" s="3"/>
      <x:c r="N157" s="3"/>
      <x:c r="O157" s="3"/>
    </x:row>
    <x:row r="158" ht="25" customHeight="1">
      <x:c r="A158" s="2" t="str">
        <x:v>FAN</x:v>
      </x:c>
      <x:c r="B158" s="3" t="str">
        <x:v>1404-07</x:v>
      </x:c>
      <x:c r="C158" s="3" t="str">
        <x:v>POS</x:v>
      </x:c>
      <x:c r="D158" s="16" t="n">
        <x:v>1.97</x:v>
      </x:c>
      <x:c r="E158" s="16" t="n">
        <x:v>2.12</x:v>
      </x:c>
      <x:c r="F158" s="3" t="str">
        <x:v>SHP-124</x:v>
      </x:c>
      <x:c r="G158" s="3" t="n">
        <x:v>73</x:v>
      </x:c>
      <x:c r="H158" s="3" t="n">
        <x:v>75</x:v>
      </x:c>
      <x:c r="I158" s="3" t="str">
        <x:v>reported</x:v>
      </x:c>
      <x:c r="J158" s="3" t="str">
        <x:v>reported</x:v>
      </x:c>
      <x:c r="K158" s="3"/>
      <x:c r="L158" s="3"/>
      <x:c r="M158" s="3"/>
      <x:c r="N158" s="3"/>
      <x:c r="O158" s="3"/>
    </x:row>
    <x:row r="159" ht="25" customHeight="1">
      <x:c r="A159" s="2" t="str">
        <x:v>FAN</x:v>
      </x:c>
      <x:c r="B159" s="3" t="str">
        <x:v>1404-07</x:v>
      </x:c>
      <x:c r="C159" s="3" t="str">
        <x:v>IPG</x:v>
      </x:c>
      <x:c r="D159" s="16" t="n">
        <x:v>0.09</x:v>
      </x:c>
      <x:c r="E159" s="16" t="n">
        <x:v>0.09</x:v>
      </x:c>
      <x:c r="F159" s="3" t="str">
        <x:v>SHP-124</x:v>
      </x:c>
      <x:c r="G159" s="3" t="n">
        <x:v>73</x:v>
      </x:c>
      <x:c r="H159" s="3" t="n">
        <x:v>75</x:v>
      </x:c>
      <x:c r="I159" s="3" t="str">
        <x:v>reported</x:v>
      </x:c>
      <x:c r="J159" s="3" t="str">
        <x:v>reported</x:v>
      </x:c>
      <x:c r="K159" s="3"/>
      <x:c r="L159" s="3"/>
      <x:c r="M159" s="3"/>
      <x:c r="N159" s="3"/>
      <x:c r="O159" s="3"/>
    </x:row>
    <x:row r="160" ht="25" customHeight="1">
      <x:c r="A160" s="2" t="str">
        <x:v>FAN</x:v>
      </x:c>
      <x:c r="B160" s="3" t="str">
        <x:v>1404-07</x:v>
      </x:c>
      <x:c r="C160" s="3" t="str">
        <x:v>USSD</x:v>
      </x:c>
      <x:c r="D160" s="16" t="n">
        <x:v>0</x:v>
      </x:c>
      <x:c r="E160" s="16" t="n">
        <x:v>0</x:v>
      </x:c>
      <x:c r="F160" s="3" t="str">
        <x:v>SHP-124</x:v>
      </x:c>
      <x:c r="G160" s="3" t="n">
        <x:v>73</x:v>
      </x:c>
      <x:c r="H160" s="3" t="n">
        <x:v>75</x:v>
      </x:c>
      <x:c r="I160" s="3" t="str">
        <x:v>reported_rounded_zero</x:v>
      </x:c>
      <x:c r="J160" s="3" t="str">
        <x:v>reported_rounded_zero</x:v>
      </x:c>
      <x:c r="K160" s="3"/>
      <x:c r="L160" s="3"/>
      <x:c r="M160" s="3"/>
      <x:c r="N160" s="3"/>
      <x:c r="O160" s="3"/>
    </x:row>
    <x:row r="161" ht="25" customHeight="1">
      <x:c r="A161" s="2" t="str">
        <x:v>FAN</x:v>
      </x:c>
      <x:c r="B161" s="3" t="str">
        <x:v>1404-07</x:v>
      </x:c>
      <x:c r="C161" s="3" t="str">
        <x:v>MOBILE</x:v>
      </x:c>
      <x:c r="D161" s="16" t="n">
        <x:v>0</x:v>
      </x:c>
      <x:c r="E161" s="16" t="n">
        <x:v>0</x:v>
      </x:c>
      <x:c r="F161" s="3" t="str">
        <x:v>SHP-124</x:v>
      </x:c>
      <x:c r="G161" s="3" t="n">
        <x:v>73</x:v>
      </x:c>
      <x:c r="H161" s="3" t="n">
        <x:v>75</x:v>
      </x:c>
      <x:c r="I161" s="3" t="str">
        <x:v>reported_rounded_zero</x:v>
      </x:c>
      <x:c r="J161" s="3" t="str">
        <x:v>reported_rounded_zero</x:v>
      </x:c>
      <x:c r="K161" s="3"/>
      <x:c r="L161" s="3"/>
      <x:c r="M161" s="3"/>
      <x:c r="N161" s="3"/>
      <x:c r="O161" s="3"/>
    </x:row>
    <x:row r="162" ht="25" customHeight="1">
      <x:c r="A162" s="2" t="str">
        <x:v>KISH</x:v>
      </x:c>
      <x:c r="B162" s="3" t="str">
        <x:v>1404-07</x:v>
      </x:c>
      <x:c r="C162" s="3" t="str">
        <x:v>POS</x:v>
      </x:c>
      <x:c r="D162" s="16" t="n">
        <x:v>5.39</x:v>
      </x:c>
      <x:c r="E162" s="16" t="n">
        <x:v>7.55</x:v>
      </x:c>
      <x:c r="F162" s="3" t="str">
        <x:v>SHP-124</x:v>
      </x:c>
      <x:c r="G162" s="3" t="n">
        <x:v>73</x:v>
      </x:c>
      <x:c r="H162" s="3" t="n">
        <x:v>75</x:v>
      </x:c>
      <x:c r="I162" s="3" t="str">
        <x:v>reported</x:v>
      </x:c>
      <x:c r="J162" s="3" t="str">
        <x:v>reported</x:v>
      </x:c>
      <x:c r="K162" s="3"/>
      <x:c r="L162" s="3"/>
      <x:c r="M162" s="3"/>
      <x:c r="N162" s="3"/>
      <x:c r="O162" s="3"/>
    </x:row>
    <x:row r="163" ht="25" customHeight="1">
      <x:c r="A163" s="2" t="str">
        <x:v>KISH</x:v>
      </x:c>
      <x:c r="B163" s="3" t="str">
        <x:v>1404-07</x:v>
      </x:c>
      <x:c r="C163" s="3" t="str">
        <x:v>IPG</x:v>
      </x:c>
      <x:c r="D163" s="16" t="n">
        <x:v>1.45</x:v>
      </x:c>
      <x:c r="E163" s="16" t="n">
        <x:v>3.64</x:v>
      </x:c>
      <x:c r="F163" s="3" t="str">
        <x:v>SHP-124</x:v>
      </x:c>
      <x:c r="G163" s="3" t="n">
        <x:v>73</x:v>
      </x:c>
      <x:c r="H163" s="3" t="n">
        <x:v>75</x:v>
      </x:c>
      <x:c r="I163" s="3" t="str">
        <x:v>reported</x:v>
      </x:c>
      <x:c r="J163" s="3" t="str">
        <x:v>reported</x:v>
      </x:c>
      <x:c r="K163" s="3"/>
      <x:c r="L163" s="3"/>
      <x:c r="M163" s="3"/>
      <x:c r="N163" s="3"/>
      <x:c r="O163" s="3"/>
    </x:row>
    <x:row r="164" ht="25" customHeight="1">
      <x:c r="A164" s="2" t="str">
        <x:v>KISH</x:v>
      </x:c>
      <x:c r="B164" s="3" t="str">
        <x:v>1404-07</x:v>
      </x:c>
      <x:c r="C164" s="3" t="str">
        <x:v>USSD</x:v>
      </x:c>
      <x:c r="D164" s="16" t="n">
        <x:v>0</x:v>
      </x:c>
      <x:c r="E164" s="16" t="n">
        <x:v>0</x:v>
      </x:c>
      <x:c r="F164" s="3" t="str">
        <x:v>SHP-124</x:v>
      </x:c>
      <x:c r="G164" s="3" t="n">
        <x:v>73</x:v>
      </x:c>
      <x:c r="H164" s="3" t="n">
        <x:v>75</x:v>
      </x:c>
      <x:c r="I164" s="3" t="str">
        <x:v>reported_rounded_zero</x:v>
      </x:c>
      <x:c r="J164" s="3" t="str">
        <x:v>reported_rounded_zero</x:v>
      </x:c>
      <x:c r="K164" s="3"/>
      <x:c r="L164" s="3"/>
      <x:c r="M164" s="3"/>
      <x:c r="N164" s="3"/>
      <x:c r="O164" s="3"/>
    </x:row>
    <x:row r="165" ht="25" customHeight="1">
      <x:c r="A165" s="2" t="str">
        <x:v>KISH</x:v>
      </x:c>
      <x:c r="B165" s="3" t="str">
        <x:v>1404-07</x:v>
      </x:c>
      <x:c r="C165" s="3" t="str">
        <x:v>MOBILE</x:v>
      </x:c>
      <x:c r="D165" s="16" t="n">
        <x:v>0</x:v>
      </x:c>
      <x:c r="E165" s="16" t="n">
        <x:v>0</x:v>
      </x:c>
      <x:c r="F165" s="3" t="str">
        <x:v>SHP-124</x:v>
      </x:c>
      <x:c r="G165" s="3" t="n">
        <x:v>73</x:v>
      </x:c>
      <x:c r="H165" s="3" t="n">
        <x:v>75</x:v>
      </x:c>
      <x:c r="I165" s="3" t="str">
        <x:v>reported_rounded_zero</x:v>
      </x:c>
      <x:c r="J165" s="3" t="str">
        <x:v>reported_rounded_zero</x:v>
      </x:c>
      <x:c r="K165" s="3"/>
      <x:c r="L165" s="3"/>
      <x:c r="M165" s="3"/>
      <x:c r="N165" s="3"/>
      <x:c r="O165" s="3"/>
    </x:row>
    <x:row r="166" ht="25" customHeight="1">
      <x:c r="A166" s="2"/>
      <x:c r="B166" s="3"/>
      <x:c r="C166" s="3"/>
      <x:c r="D166" s="3"/>
      <x:c r="E166" s="3"/>
      <x:c r="F166" s="3"/>
      <x:c r="G166" s="3"/>
      <x:c r="H166" s="3"/>
      <x:c r="I166" s="3"/>
      <x:c r="J166" s="3"/>
      <x:c r="K166" s="3"/>
      <x:c r="L166" s="3"/>
      <x:c r="M166" s="3"/>
      <x:c r="N166" s="3"/>
      <x:c r="O166" s="3"/>
    </x:row>
    <x:row r="167" ht="25" customHeight="1">
      <x:c r="A167" s="2"/>
      <x:c r="B167" s="3"/>
      <x:c r="C167" s="3"/>
      <x:c r="D167" s="3"/>
      <x:c r="E167" s="3"/>
      <x:c r="F167" s="3"/>
      <x:c r="G167" s="3"/>
      <x:c r="H167" s="3"/>
      <x:c r="I167" s="3"/>
      <x:c r="J167" s="3"/>
      <x:c r="K167" s="3"/>
      <x:c r="L167" s="3"/>
      <x:c r="M167" s="3"/>
      <x:c r="N167" s="3"/>
      <x:c r="O167" s="3"/>
    </x:row>
    <x:row r="168" ht="25" customHeight="1">
      <x:c r="A168" s="2"/>
      <x:c r="B168" s="3"/>
      <x:c r="C168" s="3"/>
      <x:c r="D168" s="3"/>
      <x:c r="E168" s="3"/>
      <x:c r="F168" s="3"/>
      <x:c r="G168" s="3"/>
      <x:c r="H168" s="3"/>
      <x:c r="I168" s="3"/>
      <x:c r="J168" s="3"/>
      <x:c r="K168" s="3"/>
      <x:c r="L168" s="3"/>
      <x:c r="M168" s="3"/>
      <x:c r="N168" s="3"/>
      <x:c r="O168" s="3"/>
    </x:row>
    <x:row r="169" ht="34" customHeight="1">
      <x:c r="A169" s="12" t="str">
        <x:v>شناسه</x:v>
      </x:c>
      <x:c r="B169" s="12" t="str">
        <x:v>دوره</x:v>
      </x:c>
      <x:c r="C169" s="12" t="str">
        <x:v>شاخص</x:v>
      </x:c>
      <x:c r="D169" s="12" t="str">
        <x:v>ابزار/خدمت</x:v>
      </x:c>
      <x:c r="E169" s="12" t="str">
        <x:v>مقدار گزارش‌شده</x:v>
      </x:c>
      <x:c r="F169" s="12" t="str">
        <x:v>واحد</x:v>
      </x:c>
      <x:c r="G169" s="12" t="str">
        <x:v>منبع</x:v>
      </x:c>
      <x:c r="H169" s="12" t="str">
        <x:v>صفحه</x:v>
      </x:c>
      <x:c r="I169" s="12" t="str">
        <x:v>جدول</x:v>
      </x:c>
      <x:c r="J169" s="12" t="str">
        <x:v>مقایسه سالانه</x:v>
      </x:c>
      <x:c r="K169" s="3"/>
      <x:c r="L169" s="3"/>
      <x:c r="M169" s="3"/>
      <x:c r="N169" s="3"/>
      <x:c r="O169" s="3"/>
    </x:row>
    <x:row r="170" ht="25" customHeight="1">
      <x:c r="A170" s="2" t="str">
        <x:v>AP</x:v>
      </x:c>
      <x:c r="B170" s="3" t="str">
        <x:v>1405-07</x:v>
      </x:c>
      <x:c r="C170" s="3" t="str">
        <x:v>نسبت خطای پذیرندگی</x:v>
      </x:c>
      <x:c r="D170" s="3" t="str">
        <x:v>همه</x:v>
      </x:c>
      <x:c r="E170" s="38" t="n">
        <x:v>0.108</x:v>
      </x:c>
      <x:c r="F170" s="3" t="str">
        <x:v>درصد</x:v>
      </x:c>
      <x:c r="G170" s="3" t="str">
        <x:v>SHP-136</x:v>
      </x:c>
      <x:c r="H170" s="3" t="n">
        <x:v>78</x:v>
      </x:c>
      <x:c r="I170" s="3" t="str">
        <x:v>4-5</x:v>
      </x:c>
      <x:c r="J170" s="3" t="str">
        <x:v>مجاز با کنترل</x:v>
      </x:c>
      <x:c r="K170" s="3"/>
      <x:c r="L170" s="3"/>
      <x:c r="M170" s="3"/>
      <x:c r="N170" s="3"/>
      <x:c r="O170" s="3"/>
    </x:row>
    <x:row r="171" ht="25" customHeight="1">
      <x:c r="A171" s="2" t="str">
        <x:v>DAM</x:v>
      </x:c>
      <x:c r="B171" s="3" t="str">
        <x:v>1405-07</x:v>
      </x:c>
      <x:c r="C171" s="3" t="str">
        <x:v>نسبت خطای پذیرندگی</x:v>
      </x:c>
      <x:c r="D171" s="3" t="str">
        <x:v>همه</x:v>
      </x:c>
      <x:c r="E171" s="38" t="n">
        <x:v>0.878</x:v>
      </x:c>
      <x:c r="F171" s="3" t="str">
        <x:v>درصد</x:v>
      </x:c>
      <x:c r="G171" s="3" t="str">
        <x:v>SHP-136</x:v>
      </x:c>
      <x:c r="H171" s="3" t="n">
        <x:v>78</x:v>
      </x:c>
      <x:c r="I171" s="3" t="str">
        <x:v>4-5</x:v>
      </x:c>
      <x:c r="J171" s="3" t="str">
        <x:v>مجاز با کنترل</x:v>
      </x:c>
      <x:c r="K171" s="3"/>
      <x:c r="L171" s="3"/>
      <x:c r="M171" s="3"/>
      <x:c r="N171" s="3"/>
      <x:c r="O171" s="3"/>
    </x:row>
    <x:row r="172" ht="25" customHeight="1">
      <x:c r="A172" s="2" t="str">
        <x:v>BEP</x:v>
      </x:c>
      <x:c r="B172" s="3" t="str">
        <x:v>1405-07</x:v>
      </x:c>
      <x:c r="C172" s="3" t="str">
        <x:v>نسبت خطای پذیرندگی</x:v>
      </x:c>
      <x:c r="D172" s="3" t="str">
        <x:v>همه</x:v>
      </x:c>
      <x:c r="E172" s="38" t="n">
        <x:v>0.516</x:v>
      </x:c>
      <x:c r="F172" s="3" t="str">
        <x:v>درصد</x:v>
      </x:c>
      <x:c r="G172" s="3" t="str">
        <x:v>SHP-136</x:v>
      </x:c>
      <x:c r="H172" s="3" t="n">
        <x:v>78</x:v>
      </x:c>
      <x:c r="I172" s="3" t="str">
        <x:v>4-5</x:v>
      </x:c>
      <x:c r="J172" s="3" t="str">
        <x:v>مجاز با کنترل</x:v>
      </x:c>
      <x:c r="K172" s="3"/>
      <x:c r="L172" s="3"/>
      <x:c r="M172" s="3"/>
      <x:c r="N172" s="3"/>
      <x:c r="O172" s="3"/>
    </x:row>
    <x:row r="173" ht="25" customHeight="1">
      <x:c r="A173" s="2" t="str">
        <x:v>SAD</x:v>
      </x:c>
      <x:c r="B173" s="3" t="str">
        <x:v>1405-07</x:v>
      </x:c>
      <x:c r="C173" s="3" t="str">
        <x:v>نسبت خطای پذیرندگی</x:v>
      </x:c>
      <x:c r="D173" s="3" t="str">
        <x:v>همه</x:v>
      </x:c>
      <x:c r="E173" s="38" t="n">
        <x:v>0.074</x:v>
      </x:c>
      <x:c r="F173" s="3" t="str">
        <x:v>درصد</x:v>
      </x:c>
      <x:c r="G173" s="3" t="str">
        <x:v>SHP-136</x:v>
      </x:c>
      <x:c r="H173" s="3" t="n">
        <x:v>78</x:v>
      </x:c>
      <x:c r="I173" s="3" t="str">
        <x:v>4-5</x:v>
      </x:c>
      <x:c r="J173" s="3" t="str">
        <x:v>مجاز با کنترل</x:v>
      </x:c>
      <x:c r="K173" s="3"/>
      <x:c r="L173" s="3"/>
      <x:c r="M173" s="3"/>
      <x:c r="N173" s="3"/>
      <x:c r="O173" s="3"/>
    </x:row>
    <x:row r="174" ht="25" customHeight="1">
      <x:c r="A174" s="2" t="str">
        <x:v>PEP</x:v>
      </x:c>
      <x:c r="B174" s="3" t="str">
        <x:v>1405-07</x:v>
      </x:c>
      <x:c r="C174" s="3" t="str">
        <x:v>نسبت خطای پذیرندگی</x:v>
      </x:c>
      <x:c r="D174" s="3" t="str">
        <x:v>همه</x:v>
      </x:c>
      <x:c r="E174" s="38" t="n">
        <x:v>0.06</x:v>
      </x:c>
      <x:c r="F174" s="3" t="str">
        <x:v>درصد</x:v>
      </x:c>
      <x:c r="G174" s="3" t="str">
        <x:v>SHP-136</x:v>
      </x:c>
      <x:c r="H174" s="3" t="n">
        <x:v>78</x:v>
      </x:c>
      <x:c r="I174" s="3" t="str">
        <x:v>4-5</x:v>
      </x:c>
      <x:c r="J174" s="3" t="str">
        <x:v>مجاز با کنترل</x:v>
      </x:c>
      <x:c r="K174" s="3"/>
      <x:c r="L174" s="3"/>
      <x:c r="M174" s="3"/>
      <x:c r="N174" s="3"/>
      <x:c r="O174" s="3"/>
    </x:row>
    <x:row r="175" ht="25" customHeight="1">
      <x:c r="A175" s="2" t="str">
        <x:v>SEP</x:v>
      </x:c>
      <x:c r="B175" s="3" t="str">
        <x:v>1405-07</x:v>
      </x:c>
      <x:c r="C175" s="3" t="str">
        <x:v>نسبت خطای پذیرندگی</x:v>
      </x:c>
      <x:c r="D175" s="3" t="str">
        <x:v>همه</x:v>
      </x:c>
      <x:c r="E175" s="38" t="n">
        <x:v>0.061</x:v>
      </x:c>
      <x:c r="F175" s="3" t="str">
        <x:v>درصد</x:v>
      </x:c>
      <x:c r="G175" s="3" t="str">
        <x:v>SHP-136</x:v>
      </x:c>
      <x:c r="H175" s="3" t="n">
        <x:v>78</x:v>
      </x:c>
      <x:c r="I175" s="3" t="str">
        <x:v>4-5</x:v>
      </x:c>
      <x:c r="J175" s="3" t="str">
        <x:v>مجاز با کنترل</x:v>
      </x:c>
      <x:c r="K175" s="3"/>
      <x:c r="L175" s="3"/>
      <x:c r="M175" s="3"/>
      <x:c r="N175" s="3"/>
      <x:c r="O175" s="3"/>
    </x:row>
    <x:row r="176" ht="25" customHeight="1">
      <x:c r="A176" s="2" t="str">
        <x:v>SPH</x:v>
      </x:c>
      <x:c r="B176" s="3" t="str">
        <x:v>1405-07</x:v>
      </x:c>
      <x:c r="C176" s="3" t="str">
        <x:v>نسبت خطای پذیرندگی</x:v>
      </x:c>
      <x:c r="D176" s="3" t="str">
        <x:v>همه</x:v>
      </x:c>
      <x:c r="E176" s="38" t="n">
        <x:v>2.497</x:v>
      </x:c>
      <x:c r="F176" s="3" t="str">
        <x:v>درصد</x:v>
      </x:c>
      <x:c r="G176" s="3" t="str">
        <x:v>SHP-136</x:v>
      </x:c>
      <x:c r="H176" s="3" t="n">
        <x:v>78</x:v>
      </x:c>
      <x:c r="I176" s="3" t="str">
        <x:v>4-5</x:v>
      </x:c>
      <x:c r="J176" s="3" t="str">
        <x:v>مجاز با کنترل</x:v>
      </x:c>
      <x:c r="K176" s="3"/>
      <x:c r="L176" s="3"/>
      <x:c r="M176" s="3"/>
      <x:c r="N176" s="3"/>
      <x:c r="O176" s="3"/>
    </x:row>
    <x:row r="177" ht="25" customHeight="1">
      <x:c r="A177" s="2" t="str">
        <x:v>NOV</x:v>
      </x:c>
      <x:c r="B177" s="3" t="str">
        <x:v>1405-07</x:v>
      </x:c>
      <x:c r="C177" s="3" t="str">
        <x:v>نسبت خطای پذیرندگی</x:v>
      </x:c>
      <x:c r="D177" s="3" t="str">
        <x:v>همه</x:v>
      </x:c>
      <x:c r="E177" s="38" t="n">
        <x:v>0.017</x:v>
      </x:c>
      <x:c r="F177" s="3" t="str">
        <x:v>درصد</x:v>
      </x:c>
      <x:c r="G177" s="3" t="str">
        <x:v>SHP-136</x:v>
      </x:c>
      <x:c r="H177" s="3" t="n">
        <x:v>78</x:v>
      </x:c>
      <x:c r="I177" s="3" t="str">
        <x:v>4-5</x:v>
      </x:c>
      <x:c r="J177" s="3" t="str">
        <x:v>مجاز با کنترل</x:v>
      </x:c>
      <x:c r="K177" s="3"/>
      <x:c r="L177" s="3"/>
      <x:c r="M177" s="3"/>
      <x:c r="N177" s="3"/>
      <x:c r="O177" s="3"/>
    </x:row>
    <x:row r="178" ht="25" customHeight="1">
      <x:c r="A178" s="2" t="str">
        <x:v>RTP</x:v>
      </x:c>
      <x:c r="B178" s="3" t="str">
        <x:v>1405-07</x:v>
      </x:c>
      <x:c r="C178" s="3" t="str">
        <x:v>نسبت خطای پذیرندگی</x:v>
      </x:c>
      <x:c r="D178" s="3" t="str">
        <x:v>همه</x:v>
      </x:c>
      <x:c r="E178" s="38" t="n">
        <x:v>0.025</x:v>
      </x:c>
      <x:c r="F178" s="3" t="str">
        <x:v>درصد</x:v>
      </x:c>
      <x:c r="G178" s="3" t="str">
        <x:v>SHP-136</x:v>
      </x:c>
      <x:c r="H178" s="3" t="n">
        <x:v>78</x:v>
      </x:c>
      <x:c r="I178" s="3" t="str">
        <x:v>4-5</x:v>
      </x:c>
      <x:c r="J178" s="3" t="str">
        <x:v>مجاز با کنترل</x:v>
      </x:c>
      <x:c r="K178" s="3"/>
      <x:c r="L178" s="3"/>
      <x:c r="M178" s="3"/>
      <x:c r="N178" s="3"/>
      <x:c r="O178" s="3"/>
    </x:row>
    <x:row r="179" ht="25" customHeight="1">
      <x:c r="A179" s="2" t="str">
        <x:v>ARV</x:v>
      </x:c>
      <x:c r="B179" s="3" t="str">
        <x:v>1405-07</x:v>
      </x:c>
      <x:c r="C179" s="3" t="str">
        <x:v>نسبت خطای پذیرندگی</x:v>
      </x:c>
      <x:c r="D179" s="3" t="str">
        <x:v>همه</x:v>
      </x:c>
      <x:c r="E179" s="38" t="n">
        <x:v>0.021</x:v>
      </x:c>
      <x:c r="F179" s="3" t="str">
        <x:v>درصد</x:v>
      </x:c>
      <x:c r="G179" s="3" t="str">
        <x:v>SHP-136</x:v>
      </x:c>
      <x:c r="H179" s="3" t="n">
        <x:v>78</x:v>
      </x:c>
      <x:c r="I179" s="3" t="str">
        <x:v>4-5</x:v>
      </x:c>
      <x:c r="J179" s="3" t="str">
        <x:v>مجاز با کنترل</x:v>
      </x:c>
      <x:c r="K179" s="3"/>
      <x:c r="L179" s="3"/>
      <x:c r="M179" s="3"/>
      <x:c r="N179" s="3"/>
      <x:c r="O179" s="3"/>
    </x:row>
    <x:row r="180" ht="25" customHeight="1">
      <x:c r="A180" s="2" t="str">
        <x:v>FAN</x:v>
      </x:c>
      <x:c r="B180" s="3" t="str">
        <x:v>1405-07</x:v>
      </x:c>
      <x:c r="C180" s="3" t="str">
        <x:v>نسبت خطای پذیرندگی</x:v>
      </x:c>
      <x:c r="D180" s="3" t="str">
        <x:v>همه</x:v>
      </x:c>
      <x:c r="E180" s="38" t="n">
        <x:v>2.162</x:v>
      </x:c>
      <x:c r="F180" s="3" t="str">
        <x:v>درصد</x:v>
      </x:c>
      <x:c r="G180" s="3" t="str">
        <x:v>SHP-136</x:v>
      </x:c>
      <x:c r="H180" s="3" t="n">
        <x:v>78</x:v>
      </x:c>
      <x:c r="I180" s="3" t="str">
        <x:v>4-5</x:v>
      </x:c>
      <x:c r="J180" s="3" t="str">
        <x:v>مجاز با کنترل</x:v>
      </x:c>
      <x:c r="K180" s="3"/>
      <x:c r="L180" s="3"/>
      <x:c r="M180" s="3"/>
      <x:c r="N180" s="3"/>
      <x:c r="O180" s="3"/>
    </x:row>
    <x:row r="181" ht="25" customHeight="1">
      <x:c r="A181" s="2" t="str">
        <x:v>KISH</x:v>
      </x:c>
      <x:c r="B181" s="3" t="str">
        <x:v>1405-07</x:v>
      </x:c>
      <x:c r="C181" s="3" t="str">
        <x:v>نسبت خطای پذیرندگی</x:v>
      </x:c>
      <x:c r="D181" s="3" t="str">
        <x:v>همه</x:v>
      </x:c>
      <x:c r="E181" s="38" t="n">
        <x:v>0.045</x:v>
      </x:c>
      <x:c r="F181" s="3" t="str">
        <x:v>درصد</x:v>
      </x:c>
      <x:c r="G181" s="3" t="str">
        <x:v>SHP-136</x:v>
      </x:c>
      <x:c r="H181" s="3" t="n">
        <x:v>78</x:v>
      </x:c>
      <x:c r="I181" s="3" t="str">
        <x:v>4-5</x:v>
      </x:c>
      <x:c r="J181" s="3" t="str">
        <x:v>مجاز با کنترل</x:v>
      </x:c>
      <x:c r="K181" s="3"/>
      <x:c r="L181" s="3"/>
      <x:c r="M181" s="3"/>
      <x:c r="N181" s="3"/>
      <x:c r="O181" s="3"/>
    </x:row>
    <x:row r="182" ht="25" customHeight="1">
      <x:c r="A182" s="2" t="str">
        <x:v>AP</x:v>
      </x:c>
      <x:c r="B182" s="3" t="str">
        <x:v>1405-07</x:v>
      </x:c>
      <x:c r="C182" s="3" t="str">
        <x:v>سهم ابزار فعال سیستمی</x:v>
      </x:c>
      <x:c r="D182" s="3" t="str">
        <x:v>کارت‌خوان</x:v>
      </x:c>
      <x:c r="E182" s="38" t="n">
        <x:v>4.07</x:v>
      </x:c>
      <x:c r="F182" s="3" t="str">
        <x:v>درصد</x:v>
      </x:c>
      <x:c r="G182" s="3" t="str">
        <x:v>SHP-136</x:v>
      </x:c>
      <x:c r="H182" s="3" t="n">
        <x:v>85</x:v>
      </x:c>
      <x:c r="I182" s="3" t="str">
        <x:v>4-11</x:v>
      </x:c>
      <x:c r="J182" s="3" t="str">
        <x:v>مجاز با کنترل</x:v>
      </x:c>
      <x:c r="K182" s="3"/>
      <x:c r="L182" s="3"/>
      <x:c r="M182" s="3"/>
      <x:c r="N182" s="3"/>
      <x:c r="O182" s="3"/>
    </x:row>
    <x:row r="183" ht="25" customHeight="1">
      <x:c r="A183" s="2" t="str">
        <x:v>AP</x:v>
      </x:c>
      <x:c r="B183" s="3" t="str">
        <x:v>1405-07</x:v>
      </x:c>
      <x:c r="C183" s="3" t="str">
        <x:v>سهم ابزار فعال سیستمی</x:v>
      </x:c>
      <x:c r="D183" s="3" t="str">
        <x:v>اینترنتی</x:v>
      </x:c>
      <x:c r="E183" s="38" t="n">
        <x:v>7.83</x:v>
      </x:c>
      <x:c r="F183" s="3" t="str">
        <x:v>درصد</x:v>
      </x:c>
      <x:c r="G183" s="3" t="str">
        <x:v>SHP-136</x:v>
      </x:c>
      <x:c r="H183" s="3" t="n">
        <x:v>85</x:v>
      </x:c>
      <x:c r="I183" s="3" t="str">
        <x:v>4-11</x:v>
      </x:c>
      <x:c r="J183" s="3" t="str">
        <x:v>مجاز با کنترل</x:v>
      </x:c>
      <x:c r="K183" s="3"/>
      <x:c r="L183" s="3"/>
      <x:c r="M183" s="3"/>
      <x:c r="N183" s="3"/>
      <x:c r="O183" s="3"/>
    </x:row>
    <x:row r="184" ht="25" customHeight="1">
      <x:c r="A184" s="2" t="str">
        <x:v>AP</x:v>
      </x:c>
      <x:c r="B184" s="3" t="str">
        <x:v>1405-07</x:v>
      </x:c>
      <x:c r="C184" s="3" t="str">
        <x:v>سهم ابزار فعال سیستمی</x:v>
      </x:c>
      <x:c r="D184" s="3" t="str">
        <x:v>کد دستوری</x:v>
      </x:c>
      <x:c r="E184" s="38" t="n">
        <x:v>5.77</x:v>
      </x:c>
      <x:c r="F184" s="3" t="str">
        <x:v>درصد</x:v>
      </x:c>
      <x:c r="G184" s="3" t="str">
        <x:v>SHP-136</x:v>
      </x:c>
      <x:c r="H184" s="3" t="n">
        <x:v>85</x:v>
      </x:c>
      <x:c r="I184" s="3" t="str">
        <x:v>4-11</x:v>
      </x:c>
      <x:c r="J184" s="3" t="str">
        <x:v>مجاز با کنترل</x:v>
      </x:c>
      <x:c r="K184" s="3"/>
      <x:c r="L184" s="3"/>
      <x:c r="M184" s="3"/>
      <x:c r="N184" s="3"/>
      <x:c r="O184" s="3"/>
    </x:row>
    <x:row r="185" ht="25" customHeight="1">
      <x:c r="A185" s="2" t="str">
        <x:v>AP</x:v>
      </x:c>
      <x:c r="B185" s="3" t="str">
        <x:v>1405-07</x:v>
      </x:c>
      <x:c r="C185" s="3" t="str">
        <x:v>سهم ابزار فعال سیستمی</x:v>
      </x:c>
      <x:c r="D185" s="3" t="str">
        <x:v>موبایلی</x:v>
      </x:c>
      <x:c r="E185" s="38" t="n">
        <x:v>22.81</x:v>
      </x:c>
      <x:c r="F185" s="3" t="str">
        <x:v>درصد</x:v>
      </x:c>
      <x:c r="G185" s="3" t="str">
        <x:v>SHP-136</x:v>
      </x:c>
      <x:c r="H185" s="3" t="n">
        <x:v>85</x:v>
      </x:c>
      <x:c r="I185" s="3" t="str">
        <x:v>4-11</x:v>
      </x:c>
      <x:c r="J185" s="3" t="str">
        <x:v>مجاز با کنترل</x:v>
      </x:c>
      <x:c r="K185" s="3"/>
      <x:c r="L185" s="3"/>
      <x:c r="M185" s="3"/>
      <x:c r="N185" s="3"/>
      <x:c r="O185" s="3"/>
    </x:row>
    <x:row r="186" ht="25" customHeight="1">
      <x:c r="A186" s="2" t="str">
        <x:v>DAM</x:v>
      </x:c>
      <x:c r="B186" s="3" t="str">
        <x:v>1405-07</x:v>
      </x:c>
      <x:c r="C186" s="3" t="str">
        <x:v>سهم ابزار فعال سیستمی</x:v>
      </x:c>
      <x:c r="D186" s="3" t="str">
        <x:v>کارت‌خوان</x:v>
      </x:c>
      <x:c r="E186" s="38" t="n">
        <x:v>0.77</x:v>
      </x:c>
      <x:c r="F186" s="3" t="str">
        <x:v>درصد</x:v>
      </x:c>
      <x:c r="G186" s="3" t="str">
        <x:v>SHP-136</x:v>
      </x:c>
      <x:c r="H186" s="3" t="n">
        <x:v>85</x:v>
      </x:c>
      <x:c r="I186" s="3" t="str">
        <x:v>4-11</x:v>
      </x:c>
      <x:c r="J186" s="3" t="str">
        <x:v>مجاز با کنترل</x:v>
      </x:c>
      <x:c r="K186" s="3"/>
      <x:c r="L186" s="3"/>
      <x:c r="M186" s="3"/>
      <x:c r="N186" s="3"/>
      <x:c r="O186" s="3"/>
    </x:row>
    <x:row r="187" ht="25" customHeight="1">
      <x:c r="A187" s="2" t="str">
        <x:v>DAM</x:v>
      </x:c>
      <x:c r="B187" s="3" t="str">
        <x:v>1405-07</x:v>
      </x:c>
      <x:c r="C187" s="3" t="str">
        <x:v>سهم ابزار فعال سیستمی</x:v>
      </x:c>
      <x:c r="D187" s="3" t="str">
        <x:v>اینترنتی</x:v>
      </x:c>
      <x:c r="E187" s="38" t="n">
        <x:v>0</x:v>
      </x:c>
      <x:c r="F187" s="3" t="str">
        <x:v>درصد</x:v>
      </x:c>
      <x:c r="G187" s="3" t="str">
        <x:v>SHP-136</x:v>
      </x:c>
      <x:c r="H187" s="3" t="n">
        <x:v>85</x:v>
      </x:c>
      <x:c r="I187" s="3" t="str">
        <x:v>4-11</x:v>
      </x:c>
      <x:c r="J187" s="3" t="str">
        <x:v>مجاز با کنترل</x:v>
      </x:c>
      <x:c r="K187" s="3"/>
      <x:c r="L187" s="3"/>
      <x:c r="M187" s="3"/>
      <x:c r="N187" s="3"/>
      <x:c r="O187" s="3"/>
    </x:row>
    <x:row r="188" ht="25" customHeight="1">
      <x:c r="A188" s="2" t="str">
        <x:v>DAM</x:v>
      </x:c>
      <x:c r="B188" s="3" t="str">
        <x:v>1405-07</x:v>
      </x:c>
      <x:c r="C188" s="3" t="str">
        <x:v>سهم ابزار فعال سیستمی</x:v>
      </x:c>
      <x:c r="D188" s="3" t="str">
        <x:v>کد دستوری</x:v>
      </x:c>
      <x:c r="E188" s="38" t="n">
        <x:v>0.32</x:v>
      </x:c>
      <x:c r="F188" s="3" t="str">
        <x:v>درصد</x:v>
      </x:c>
      <x:c r="G188" s="3" t="str">
        <x:v>SHP-136</x:v>
      </x:c>
      <x:c r="H188" s="3" t="n">
        <x:v>85</x:v>
      </x:c>
      <x:c r="I188" s="3" t="str">
        <x:v>4-11</x:v>
      </x:c>
      <x:c r="J188" s="3" t="str">
        <x:v>مجاز با کنترل</x:v>
      </x:c>
      <x:c r="K188" s="3"/>
      <x:c r="L188" s="3"/>
      <x:c r="M188" s="3"/>
      <x:c r="N188" s="3"/>
      <x:c r="O188" s="3"/>
    </x:row>
    <x:row r="189" ht="25" customHeight="1">
      <x:c r="A189" s="2" t="str">
        <x:v>DAM</x:v>
      </x:c>
      <x:c r="B189" s="3" t="str">
        <x:v>1405-07</x:v>
      </x:c>
      <x:c r="C189" s="3" t="str">
        <x:v>سهم ابزار فعال سیستمی</x:v>
      </x:c>
      <x:c r="D189" s="3" t="str">
        <x:v>موبایلی</x:v>
      </x:c>
      <x:c r="E189" s="38" t="n">
        <x:v>0</x:v>
      </x:c>
      <x:c r="F189" s="3" t="str">
        <x:v>درصد</x:v>
      </x:c>
      <x:c r="G189" s="3" t="str">
        <x:v>SHP-136</x:v>
      </x:c>
      <x:c r="H189" s="3" t="n">
        <x:v>85</x:v>
      </x:c>
      <x:c r="I189" s="3" t="str">
        <x:v>4-11</x:v>
      </x:c>
      <x:c r="J189" s="3" t="str">
        <x:v>مجاز با کنترل</x:v>
      </x:c>
      <x:c r="K189" s="3"/>
      <x:c r="L189" s="3"/>
      <x:c r="M189" s="3"/>
      <x:c r="N189" s="3"/>
      <x:c r="O189" s="3"/>
    </x:row>
    <x:row r="190" ht="25" customHeight="1">
      <x:c r="A190" s="2" t="str">
        <x:v>BEP</x:v>
      </x:c>
      <x:c r="B190" s="3" t="str">
        <x:v>1405-07</x:v>
      </x:c>
      <x:c r="C190" s="3" t="str">
        <x:v>سهم ابزار فعال سیستمی</x:v>
      </x:c>
      <x:c r="D190" s="3" t="str">
        <x:v>کارت‌خوان</x:v>
      </x:c>
      <x:c r="E190" s="38" t="n">
        <x:v>14.06</x:v>
      </x:c>
      <x:c r="F190" s="3" t="str">
        <x:v>درصد</x:v>
      </x:c>
      <x:c r="G190" s="3" t="str">
        <x:v>SHP-136</x:v>
      </x:c>
      <x:c r="H190" s="3" t="n">
        <x:v>85</x:v>
      </x:c>
      <x:c r="I190" s="3" t="str">
        <x:v>4-11</x:v>
      </x:c>
      <x:c r="J190" s="3" t="str">
        <x:v>مجاز با کنترل</x:v>
      </x:c>
      <x:c r="K190" s="3"/>
      <x:c r="L190" s="3"/>
      <x:c r="M190" s="3"/>
      <x:c r="N190" s="3"/>
      <x:c r="O190" s="3"/>
    </x:row>
    <x:row r="191" ht="25" customHeight="1">
      <x:c r="A191" s="2" t="str">
        <x:v>BEP</x:v>
      </x:c>
      <x:c r="B191" s="3" t="str">
        <x:v>1405-07</x:v>
      </x:c>
      <x:c r="C191" s="3" t="str">
        <x:v>سهم ابزار فعال سیستمی</x:v>
      </x:c>
      <x:c r="D191" s="3" t="str">
        <x:v>اینترنتی</x:v>
      </x:c>
      <x:c r="E191" s="38" t="n">
        <x:v>27.38</x:v>
      </x:c>
      <x:c r="F191" s="3" t="str">
        <x:v>درصد</x:v>
      </x:c>
      <x:c r="G191" s="3" t="str">
        <x:v>SHP-136</x:v>
      </x:c>
      <x:c r="H191" s="3" t="n">
        <x:v>85</x:v>
      </x:c>
      <x:c r="I191" s="3" t="str">
        <x:v>4-11</x:v>
      </x:c>
      <x:c r="J191" s="3" t="str">
        <x:v>مجاز با کنترل</x:v>
      </x:c>
      <x:c r="K191" s="3"/>
      <x:c r="L191" s="3"/>
      <x:c r="M191" s="3"/>
      <x:c r="N191" s="3"/>
      <x:c r="O191" s="3"/>
    </x:row>
    <x:row r="192" ht="25" customHeight="1">
      <x:c r="A192" s="2" t="str">
        <x:v>BEP</x:v>
      </x:c>
      <x:c r="B192" s="3" t="str">
        <x:v>1405-07</x:v>
      </x:c>
      <x:c r="C192" s="3" t="str">
        <x:v>سهم ابزار فعال سیستمی</x:v>
      </x:c>
      <x:c r="D192" s="3" t="str">
        <x:v>کد دستوری</x:v>
      </x:c>
      <x:c r="E192" s="38" t="n">
        <x:v>36.54</x:v>
      </x:c>
      <x:c r="F192" s="3" t="str">
        <x:v>درصد</x:v>
      </x:c>
      <x:c r="G192" s="3" t="str">
        <x:v>SHP-136</x:v>
      </x:c>
      <x:c r="H192" s="3" t="n">
        <x:v>85</x:v>
      </x:c>
      <x:c r="I192" s="3" t="str">
        <x:v>4-11</x:v>
      </x:c>
      <x:c r="J192" s="3" t="str">
        <x:v>مجاز با کنترل</x:v>
      </x:c>
      <x:c r="K192" s="3"/>
      <x:c r="L192" s="3"/>
      <x:c r="M192" s="3"/>
      <x:c r="N192" s="3"/>
      <x:c r="O192" s="3"/>
    </x:row>
    <x:row r="193" ht="25" customHeight="1">
      <x:c r="A193" s="2" t="str">
        <x:v>BEP</x:v>
      </x:c>
      <x:c r="B193" s="3" t="str">
        <x:v>1405-07</x:v>
      </x:c>
      <x:c r="C193" s="3" t="str">
        <x:v>سهم ابزار فعال سیستمی</x:v>
      </x:c>
      <x:c r="D193" s="3" t="str">
        <x:v>موبایلی</x:v>
      </x:c>
      <x:c r="E193" s="38" t="n">
        <x:v>0.91</x:v>
      </x:c>
      <x:c r="F193" s="3" t="str">
        <x:v>درصد</x:v>
      </x:c>
      <x:c r="G193" s="3" t="str">
        <x:v>SHP-136</x:v>
      </x:c>
      <x:c r="H193" s="3" t="n">
        <x:v>85</x:v>
      </x:c>
      <x:c r="I193" s="3" t="str">
        <x:v>4-11</x:v>
      </x:c>
      <x:c r="J193" s="3" t="str">
        <x:v>مجاز با کنترل</x:v>
      </x:c>
      <x:c r="K193" s="3"/>
      <x:c r="L193" s="3"/>
      <x:c r="M193" s="3"/>
      <x:c r="N193" s="3"/>
      <x:c r="O193" s="3"/>
    </x:row>
    <x:row r="194" ht="25" customHeight="1">
      <x:c r="A194" s="2" t="str">
        <x:v>SAD</x:v>
      </x:c>
      <x:c r="B194" s="3" t="str">
        <x:v>1405-07</x:v>
      </x:c>
      <x:c r="C194" s="3" t="str">
        <x:v>سهم ابزار فعال سیستمی</x:v>
      </x:c>
      <x:c r="D194" s="3" t="str">
        <x:v>کارت‌خوان</x:v>
      </x:c>
      <x:c r="E194" s="38" t="n">
        <x:v>6.95</x:v>
      </x:c>
      <x:c r="F194" s="3" t="str">
        <x:v>درصد</x:v>
      </x:c>
      <x:c r="G194" s="3" t="str">
        <x:v>SHP-136</x:v>
      </x:c>
      <x:c r="H194" s="3" t="n">
        <x:v>85</x:v>
      </x:c>
      <x:c r="I194" s="3" t="str">
        <x:v>4-11</x:v>
      </x:c>
      <x:c r="J194" s="3" t="str">
        <x:v>مجاز با کنترل</x:v>
      </x:c>
      <x:c r="K194" s="3"/>
      <x:c r="L194" s="3"/>
      <x:c r="M194" s="3"/>
      <x:c r="N194" s="3"/>
      <x:c r="O194" s="3"/>
    </x:row>
    <x:row r="195" ht="25" customHeight="1">
      <x:c r="A195" s="2" t="str">
        <x:v>SAD</x:v>
      </x:c>
      <x:c r="B195" s="3" t="str">
        <x:v>1405-07</x:v>
      </x:c>
      <x:c r="C195" s="3" t="str">
        <x:v>سهم ابزار فعال سیستمی</x:v>
      </x:c>
      <x:c r="D195" s="3" t="str">
        <x:v>اینترنتی</x:v>
      </x:c>
      <x:c r="E195" s="38" t="n">
        <x:v>1.46</x:v>
      </x:c>
      <x:c r="F195" s="3" t="str">
        <x:v>درصد</x:v>
      </x:c>
      <x:c r="G195" s="3" t="str">
        <x:v>SHP-136</x:v>
      </x:c>
      <x:c r="H195" s="3" t="n">
        <x:v>85</x:v>
      </x:c>
      <x:c r="I195" s="3" t="str">
        <x:v>4-11</x:v>
      </x:c>
      <x:c r="J195" s="3" t="str">
        <x:v>مجاز با کنترل</x:v>
      </x:c>
      <x:c r="K195" s="3"/>
      <x:c r="L195" s="3"/>
      <x:c r="M195" s="3"/>
      <x:c r="N195" s="3"/>
      <x:c r="O195" s="3"/>
    </x:row>
    <x:row r="196" ht="25" customHeight="1">
      <x:c r="A196" s="2" t="str">
        <x:v>SAD</x:v>
      </x:c>
      <x:c r="B196" s="3" t="str">
        <x:v>1405-07</x:v>
      </x:c>
      <x:c r="C196" s="3" t="str">
        <x:v>سهم ابزار فعال سیستمی</x:v>
      </x:c>
      <x:c r="D196" s="3" t="str">
        <x:v>کد دستوری</x:v>
      </x:c>
      <x:c r="E196" s="38" t="n">
        <x:v>3.53</x:v>
      </x:c>
      <x:c r="F196" s="3" t="str">
        <x:v>درصد</x:v>
      </x:c>
      <x:c r="G196" s="3" t="str">
        <x:v>SHP-136</x:v>
      </x:c>
      <x:c r="H196" s="3" t="n">
        <x:v>85</x:v>
      </x:c>
      <x:c r="I196" s="3" t="str">
        <x:v>4-11</x:v>
      </x:c>
      <x:c r="J196" s="3" t="str">
        <x:v>مجاز با کنترل</x:v>
      </x:c>
      <x:c r="K196" s="3"/>
      <x:c r="L196" s="3"/>
      <x:c r="M196" s="3"/>
      <x:c r="N196" s="3"/>
      <x:c r="O196" s="3"/>
    </x:row>
    <x:row r="197" ht="25" customHeight="1">
      <x:c r="A197" s="2" t="str">
        <x:v>SAD</x:v>
      </x:c>
      <x:c r="B197" s="3" t="str">
        <x:v>1405-07</x:v>
      </x:c>
      <x:c r="C197" s="3" t="str">
        <x:v>سهم ابزار فعال سیستمی</x:v>
      </x:c>
      <x:c r="D197" s="3" t="str">
        <x:v>موبایلی</x:v>
      </x:c>
      <x:c r="E197" s="38" t="n">
        <x:v>7.85</x:v>
      </x:c>
      <x:c r="F197" s="3" t="str">
        <x:v>درصد</x:v>
      </x:c>
      <x:c r="G197" s="3" t="str">
        <x:v>SHP-136</x:v>
      </x:c>
      <x:c r="H197" s="3" t="n">
        <x:v>85</x:v>
      </x:c>
      <x:c r="I197" s="3" t="str">
        <x:v>4-11</x:v>
      </x:c>
      <x:c r="J197" s="3" t="str">
        <x:v>مجاز با کنترل</x:v>
      </x:c>
      <x:c r="K197" s="3"/>
      <x:c r="L197" s="3"/>
      <x:c r="M197" s="3"/>
      <x:c r="N197" s="3"/>
      <x:c r="O197" s="3"/>
    </x:row>
    <x:row r="198" ht="25" customHeight="1">
      <x:c r="A198" s="2" t="str">
        <x:v>PEP</x:v>
      </x:c>
      <x:c r="B198" s="3" t="str">
        <x:v>1405-07</x:v>
      </x:c>
      <x:c r="C198" s="3" t="str">
        <x:v>سهم ابزار فعال سیستمی</x:v>
      </x:c>
      <x:c r="D198" s="3" t="str">
        <x:v>کارت‌خوان</x:v>
      </x:c>
      <x:c r="E198" s="38" t="n">
        <x:v>9.19</x:v>
      </x:c>
      <x:c r="F198" s="3" t="str">
        <x:v>درصد</x:v>
      </x:c>
      <x:c r="G198" s="3" t="str">
        <x:v>SHP-136</x:v>
      </x:c>
      <x:c r="H198" s="3" t="n">
        <x:v>85</x:v>
      </x:c>
      <x:c r="I198" s="3" t="str">
        <x:v>4-11</x:v>
      </x:c>
      <x:c r="J198" s="3" t="str">
        <x:v>مجاز با کنترل</x:v>
      </x:c>
      <x:c r="K198" s="3"/>
      <x:c r="L198" s="3"/>
      <x:c r="M198" s="3"/>
      <x:c r="N198" s="3"/>
      <x:c r="O198" s="3"/>
    </x:row>
    <x:row r="199" ht="25" customHeight="1">
      <x:c r="A199" s="2" t="str">
        <x:v>PEP</x:v>
      </x:c>
      <x:c r="B199" s="3" t="str">
        <x:v>1405-07</x:v>
      </x:c>
      <x:c r="C199" s="3" t="str">
        <x:v>سهم ابزار فعال سیستمی</x:v>
      </x:c>
      <x:c r="D199" s="3" t="str">
        <x:v>اینترنتی</x:v>
      </x:c>
      <x:c r="E199" s="38" t="n">
        <x:v>4.57</x:v>
      </x:c>
      <x:c r="F199" s="3" t="str">
        <x:v>درصد</x:v>
      </x:c>
      <x:c r="G199" s="3" t="str">
        <x:v>SHP-136</x:v>
      </x:c>
      <x:c r="H199" s="3" t="n">
        <x:v>85</x:v>
      </x:c>
      <x:c r="I199" s="3" t="str">
        <x:v>4-11</x:v>
      </x:c>
      <x:c r="J199" s="3" t="str">
        <x:v>مجاز با کنترل</x:v>
      </x:c>
      <x:c r="K199" s="3"/>
      <x:c r="L199" s="3"/>
      <x:c r="M199" s="3"/>
      <x:c r="N199" s="3"/>
      <x:c r="O199" s="3"/>
    </x:row>
    <x:row r="200" ht="25" customHeight="1">
      <x:c r="A200" s="2" t="str">
        <x:v>PEP</x:v>
      </x:c>
      <x:c r="B200" s="3" t="str">
        <x:v>1405-07</x:v>
      </x:c>
      <x:c r="C200" s="3" t="str">
        <x:v>سهم ابزار فعال سیستمی</x:v>
      </x:c>
      <x:c r="D200" s="3" t="str">
        <x:v>کد دستوری</x:v>
      </x:c>
      <x:c r="E200" s="38" t="n">
        <x:v>0</x:v>
      </x:c>
      <x:c r="F200" s="3" t="str">
        <x:v>درصد</x:v>
      </x:c>
      <x:c r="G200" s="3" t="str">
        <x:v>SHP-136</x:v>
      </x:c>
      <x:c r="H200" s="3" t="n">
        <x:v>85</x:v>
      </x:c>
      <x:c r="I200" s="3" t="str">
        <x:v>4-11</x:v>
      </x:c>
      <x:c r="J200" s="3" t="str">
        <x:v>مجاز با کنترل</x:v>
      </x:c>
      <x:c r="K200" s="3"/>
      <x:c r="L200" s="3"/>
      <x:c r="M200" s="3"/>
      <x:c r="N200" s="3"/>
      <x:c r="O200" s="3"/>
    </x:row>
    <x:row r="201" ht="25" customHeight="1">
      <x:c r="A201" s="2" t="str">
        <x:v>PEP</x:v>
      </x:c>
      <x:c r="B201" s="3" t="str">
        <x:v>1405-07</x:v>
      </x:c>
      <x:c r="C201" s="3" t="str">
        <x:v>سهم ابزار فعال سیستمی</x:v>
      </x:c>
      <x:c r="D201" s="3" t="str">
        <x:v>موبایلی</x:v>
      </x:c>
      <x:c r="E201" s="38" t="n">
        <x:v>0.73</x:v>
      </x:c>
      <x:c r="F201" s="3" t="str">
        <x:v>درصد</x:v>
      </x:c>
      <x:c r="G201" s="3" t="str">
        <x:v>SHP-136</x:v>
      </x:c>
      <x:c r="H201" s="3" t="n">
        <x:v>85</x:v>
      </x:c>
      <x:c r="I201" s="3" t="str">
        <x:v>4-11</x:v>
      </x:c>
      <x:c r="J201" s="3" t="str">
        <x:v>مجاز با کنترل</x:v>
      </x:c>
      <x:c r="K201" s="3"/>
      <x:c r="L201" s="3"/>
      <x:c r="M201" s="3"/>
      <x:c r="N201" s="3"/>
      <x:c r="O201" s="3"/>
    </x:row>
    <x:row r="202" ht="25" customHeight="1">
      <x:c r="A202" s="2" t="str">
        <x:v>SEP</x:v>
      </x:c>
      <x:c r="B202" s="3" t="str">
        <x:v>1405-07</x:v>
      </x:c>
      <x:c r="C202" s="3" t="str">
        <x:v>سهم ابزار فعال سیستمی</x:v>
      </x:c>
      <x:c r="D202" s="3" t="str">
        <x:v>کارت‌خوان</x:v>
      </x:c>
      <x:c r="E202" s="38" t="n">
        <x:v>13.24</x:v>
      </x:c>
      <x:c r="F202" s="3" t="str">
        <x:v>درصد</x:v>
      </x:c>
      <x:c r="G202" s="3" t="str">
        <x:v>SHP-136</x:v>
      </x:c>
      <x:c r="H202" s="3" t="n">
        <x:v>85</x:v>
      </x:c>
      <x:c r="I202" s="3" t="str">
        <x:v>4-11</x:v>
      </x:c>
      <x:c r="J202" s="3" t="str">
        <x:v>مجاز با کنترل</x:v>
      </x:c>
      <x:c r="K202" s="3"/>
      <x:c r="L202" s="3"/>
      <x:c r="M202" s="3"/>
      <x:c r="N202" s="3"/>
      <x:c r="O202" s="3"/>
    </x:row>
    <x:row r="203" ht="25" customHeight="1">
      <x:c r="A203" s="2" t="str">
        <x:v>SEP</x:v>
      </x:c>
      <x:c r="B203" s="3" t="str">
        <x:v>1405-07</x:v>
      </x:c>
      <x:c r="C203" s="3" t="str">
        <x:v>سهم ابزار فعال سیستمی</x:v>
      </x:c>
      <x:c r="D203" s="3" t="str">
        <x:v>اینترنتی</x:v>
      </x:c>
      <x:c r="E203" s="38" t="n">
        <x:v>31.42</x:v>
      </x:c>
      <x:c r="F203" s="3" t="str">
        <x:v>درصد</x:v>
      </x:c>
      <x:c r="G203" s="3" t="str">
        <x:v>SHP-136</x:v>
      </x:c>
      <x:c r="H203" s="3" t="n">
        <x:v>85</x:v>
      </x:c>
      <x:c r="I203" s="3" t="str">
        <x:v>4-11</x:v>
      </x:c>
      <x:c r="J203" s="3" t="str">
        <x:v>مجاز با کنترل</x:v>
      </x:c>
      <x:c r="K203" s="3"/>
      <x:c r="L203" s="3"/>
      <x:c r="M203" s="3"/>
      <x:c r="N203" s="3"/>
      <x:c r="O203" s="3"/>
    </x:row>
    <x:row r="204" ht="25" customHeight="1">
      <x:c r="A204" s="2" t="str">
        <x:v>SEP</x:v>
      </x:c>
      <x:c r="B204" s="3" t="str">
        <x:v>1405-07</x:v>
      </x:c>
      <x:c r="C204" s="3" t="str">
        <x:v>سهم ابزار فعال سیستمی</x:v>
      </x:c>
      <x:c r="D204" s="3" t="str">
        <x:v>کد دستوری</x:v>
      </x:c>
      <x:c r="E204" s="38" t="n">
        <x:v>45.51</x:v>
      </x:c>
      <x:c r="F204" s="3" t="str">
        <x:v>درصد</x:v>
      </x:c>
      <x:c r="G204" s="3" t="str">
        <x:v>SHP-136</x:v>
      </x:c>
      <x:c r="H204" s="3" t="n">
        <x:v>85</x:v>
      </x:c>
      <x:c r="I204" s="3" t="str">
        <x:v>4-11</x:v>
      </x:c>
      <x:c r="J204" s="3" t="str">
        <x:v>مجاز با کنترل</x:v>
      </x:c>
      <x:c r="K204" s="3"/>
      <x:c r="L204" s="3"/>
      <x:c r="M204" s="3"/>
      <x:c r="N204" s="3"/>
      <x:c r="O204" s="3"/>
    </x:row>
    <x:row r="205" ht="25" customHeight="1">
      <x:c r="A205" s="2" t="str">
        <x:v>SEP</x:v>
      </x:c>
      <x:c r="B205" s="3" t="str">
        <x:v>1405-07</x:v>
      </x:c>
      <x:c r="C205" s="3" t="str">
        <x:v>سهم ابزار فعال سیستمی</x:v>
      </x:c>
      <x:c r="D205" s="3" t="str">
        <x:v>موبایلی</x:v>
      </x:c>
      <x:c r="E205" s="38" t="n">
        <x:v>28.47</x:v>
      </x:c>
      <x:c r="F205" s="3" t="str">
        <x:v>درصد</x:v>
      </x:c>
      <x:c r="G205" s="3" t="str">
        <x:v>SHP-136</x:v>
      </x:c>
      <x:c r="H205" s="3" t="n">
        <x:v>85</x:v>
      </x:c>
      <x:c r="I205" s="3" t="str">
        <x:v>4-11</x:v>
      </x:c>
      <x:c r="J205" s="3" t="str">
        <x:v>مجاز با کنترل</x:v>
      </x:c>
      <x:c r="K205" s="3"/>
      <x:c r="L205" s="3"/>
      <x:c r="M205" s="3"/>
      <x:c r="N205" s="3"/>
      <x:c r="O205" s="3"/>
    </x:row>
    <x:row r="206" ht="25" customHeight="1">
      <x:c r="A206" s="2" t="str">
        <x:v>SPH</x:v>
      </x:c>
      <x:c r="B206" s="3" t="str">
        <x:v>1405-07</x:v>
      </x:c>
      <x:c r="C206" s="3" t="str">
        <x:v>سهم ابزار فعال سیستمی</x:v>
      </x:c>
      <x:c r="D206" s="3" t="str">
        <x:v>کارت‌خوان</x:v>
      </x:c>
      <x:c r="E206" s="38" t="n">
        <x:v>6.65</x:v>
      </x:c>
      <x:c r="F206" s="3" t="str">
        <x:v>درصد</x:v>
      </x:c>
      <x:c r="G206" s="3" t="str">
        <x:v>SHP-136</x:v>
      </x:c>
      <x:c r="H206" s="3" t="n">
        <x:v>85</x:v>
      </x:c>
      <x:c r="I206" s="3" t="str">
        <x:v>4-11</x:v>
      </x:c>
      <x:c r="J206" s="3" t="str">
        <x:v>مجاز با کنترل</x:v>
      </x:c>
      <x:c r="K206" s="3"/>
      <x:c r="L206" s="3"/>
      <x:c r="M206" s="3"/>
      <x:c r="N206" s="3"/>
      <x:c r="O206" s="3"/>
    </x:row>
    <x:row r="207" ht="25" customHeight="1">
      <x:c r="A207" s="2" t="str">
        <x:v>SPH</x:v>
      </x:c>
      <x:c r="B207" s="3" t="str">
        <x:v>1405-07</x:v>
      </x:c>
      <x:c r="C207" s="3" t="str">
        <x:v>سهم ابزار فعال سیستمی</x:v>
      </x:c>
      <x:c r="D207" s="3" t="str">
        <x:v>اینترنتی</x:v>
      </x:c>
      <x:c r="E207" s="38" t="n">
        <x:v>18.7</x:v>
      </x:c>
      <x:c r="F207" s="3" t="str">
        <x:v>درصد</x:v>
      </x:c>
      <x:c r="G207" s="3" t="str">
        <x:v>SHP-136</x:v>
      </x:c>
      <x:c r="H207" s="3" t="n">
        <x:v>85</x:v>
      </x:c>
      <x:c r="I207" s="3" t="str">
        <x:v>4-11</x:v>
      </x:c>
      <x:c r="J207" s="3" t="str">
        <x:v>مجاز با کنترل</x:v>
      </x:c>
      <x:c r="K207" s="3"/>
      <x:c r="L207" s="3"/>
      <x:c r="M207" s="3"/>
      <x:c r="N207" s="3"/>
      <x:c r="O207" s="3"/>
    </x:row>
    <x:row r="208" ht="25" customHeight="1">
      <x:c r="A208" s="2" t="str">
        <x:v>SPH</x:v>
      </x:c>
      <x:c r="B208" s="3" t="str">
        <x:v>1405-07</x:v>
      </x:c>
      <x:c r="C208" s="3" t="str">
        <x:v>سهم ابزار فعال سیستمی</x:v>
      </x:c>
      <x:c r="D208" s="3" t="str">
        <x:v>کد دستوری</x:v>
      </x:c>
      <x:c r="E208" s="38" t="n">
        <x:v>0.16</x:v>
      </x:c>
      <x:c r="F208" s="3" t="str">
        <x:v>درصد</x:v>
      </x:c>
      <x:c r="G208" s="3" t="str">
        <x:v>SHP-136</x:v>
      </x:c>
      <x:c r="H208" s="3" t="n">
        <x:v>85</x:v>
      </x:c>
      <x:c r="I208" s="3" t="str">
        <x:v>4-11</x:v>
      </x:c>
      <x:c r="J208" s="3" t="str">
        <x:v>مجاز با کنترل</x:v>
      </x:c>
      <x:c r="K208" s="3"/>
      <x:c r="L208" s="3"/>
      <x:c r="M208" s="3"/>
      <x:c r="N208" s="3"/>
      <x:c r="O208" s="3"/>
    </x:row>
    <x:row r="209" ht="25" customHeight="1">
      <x:c r="A209" s="2" t="str">
        <x:v>SPH</x:v>
      </x:c>
      <x:c r="B209" s="3" t="str">
        <x:v>1405-07</x:v>
      </x:c>
      <x:c r="C209" s="3" t="str">
        <x:v>سهم ابزار فعال سیستمی</x:v>
      </x:c>
      <x:c r="D209" s="3" t="str">
        <x:v>موبایلی</x:v>
      </x:c>
      <x:c r="E209" s="38" t="n">
        <x:v>19.53</x:v>
      </x:c>
      <x:c r="F209" s="3" t="str">
        <x:v>درصد</x:v>
      </x:c>
      <x:c r="G209" s="3" t="str">
        <x:v>SHP-136</x:v>
      </x:c>
      <x:c r="H209" s="3" t="n">
        <x:v>85</x:v>
      </x:c>
      <x:c r="I209" s="3" t="str">
        <x:v>4-11</x:v>
      </x:c>
      <x:c r="J209" s="3" t="str">
        <x:v>مجاز با کنترل</x:v>
      </x:c>
      <x:c r="K209" s="3"/>
      <x:c r="L209" s="3"/>
      <x:c r="M209" s="3"/>
      <x:c r="N209" s="3"/>
      <x:c r="O209" s="3"/>
    </x:row>
    <x:row r="210" ht="25" customHeight="1">
      <x:c r="A210" s="2" t="str">
        <x:v>NOV</x:v>
      </x:c>
      <x:c r="B210" s="3" t="str">
        <x:v>1405-07</x:v>
      </x:c>
      <x:c r="C210" s="3" t="str">
        <x:v>سهم ابزار فعال سیستمی</x:v>
      </x:c>
      <x:c r="D210" s="3" t="str">
        <x:v>کارت‌خوان</x:v>
      </x:c>
      <x:c r="E210" s="38" t="n">
        <x:v>17.21</x:v>
      </x:c>
      <x:c r="F210" s="3" t="str">
        <x:v>درصد</x:v>
      </x:c>
      <x:c r="G210" s="3" t="str">
        <x:v>SHP-136</x:v>
      </x:c>
      <x:c r="H210" s="3" t="n">
        <x:v>85</x:v>
      </x:c>
      <x:c r="I210" s="3" t="str">
        <x:v>4-11</x:v>
      </x:c>
      <x:c r="J210" s="3" t="str">
        <x:v>مجاز با کنترل</x:v>
      </x:c>
      <x:c r="K210" s="3"/>
      <x:c r="L210" s="3"/>
      <x:c r="M210" s="3"/>
      <x:c r="N210" s="3"/>
      <x:c r="O210" s="3"/>
    </x:row>
    <x:row r="211" ht="25" customHeight="1">
      <x:c r="A211" s="2" t="str">
        <x:v>NOV</x:v>
      </x:c>
      <x:c r="B211" s="3" t="str">
        <x:v>1405-07</x:v>
      </x:c>
      <x:c r="C211" s="3" t="str">
        <x:v>سهم ابزار فعال سیستمی</x:v>
      </x:c>
      <x:c r="D211" s="3" t="str">
        <x:v>اینترنتی</x:v>
      </x:c>
      <x:c r="E211" s="38" t="n">
        <x:v>0.17</x:v>
      </x:c>
      <x:c r="F211" s="3" t="str">
        <x:v>درصد</x:v>
      </x:c>
      <x:c r="G211" s="3" t="str">
        <x:v>SHP-136</x:v>
      </x:c>
      <x:c r="H211" s="3" t="n">
        <x:v>85</x:v>
      </x:c>
      <x:c r="I211" s="3" t="str">
        <x:v>4-11</x:v>
      </x:c>
      <x:c r="J211" s="3" t="str">
        <x:v>مجاز با کنترل</x:v>
      </x:c>
      <x:c r="K211" s="3"/>
      <x:c r="L211" s="3"/>
      <x:c r="M211" s="3"/>
      <x:c r="N211" s="3"/>
      <x:c r="O211" s="3"/>
    </x:row>
    <x:row r="212" ht="25" customHeight="1">
      <x:c r="A212" s="2" t="str">
        <x:v>NOV</x:v>
      </x:c>
      <x:c r="B212" s="3" t="str">
        <x:v>1405-07</x:v>
      </x:c>
      <x:c r="C212" s="3" t="str">
        <x:v>سهم ابزار فعال سیستمی</x:v>
      </x:c>
      <x:c r="D212" s="3" t="str">
        <x:v>کد دستوری</x:v>
      </x:c>
      <x:c r="E212" s="38" t="n">
        <x:v>2.08</x:v>
      </x:c>
      <x:c r="F212" s="3" t="str">
        <x:v>درصد</x:v>
      </x:c>
      <x:c r="G212" s="3" t="str">
        <x:v>SHP-136</x:v>
      </x:c>
      <x:c r="H212" s="3" t="n">
        <x:v>85</x:v>
      </x:c>
      <x:c r="I212" s="3" t="str">
        <x:v>4-11</x:v>
      </x:c>
      <x:c r="J212" s="3" t="str">
        <x:v>مجاز با کنترل</x:v>
      </x:c>
      <x:c r="K212" s="3"/>
      <x:c r="L212" s="3"/>
      <x:c r="M212" s="3"/>
      <x:c r="N212" s="3"/>
      <x:c r="O212" s="3"/>
    </x:row>
    <x:row r="213" ht="25" customHeight="1">
      <x:c r="A213" s="2" t="str">
        <x:v>NOV</x:v>
      </x:c>
      <x:c r="B213" s="3" t="str">
        <x:v>1405-07</x:v>
      </x:c>
      <x:c r="C213" s="3" t="str">
        <x:v>سهم ابزار فعال سیستمی</x:v>
      </x:c>
      <x:c r="D213" s="3" t="str">
        <x:v>موبایلی</x:v>
      </x:c>
      <x:c r="E213" s="38" t="n">
        <x:v>0</x:v>
      </x:c>
      <x:c r="F213" s="3" t="str">
        <x:v>درصد</x:v>
      </x:c>
      <x:c r="G213" s="3" t="str">
        <x:v>SHP-136</x:v>
      </x:c>
      <x:c r="H213" s="3" t="n">
        <x:v>85</x:v>
      </x:c>
      <x:c r="I213" s="3" t="str">
        <x:v>4-11</x:v>
      </x:c>
      <x:c r="J213" s="3" t="str">
        <x:v>مجاز با کنترل</x:v>
      </x:c>
      <x:c r="K213" s="3"/>
      <x:c r="L213" s="3"/>
      <x:c r="M213" s="3"/>
      <x:c r="N213" s="3"/>
      <x:c r="O213" s="3"/>
    </x:row>
    <x:row r="214" ht="25" customHeight="1">
      <x:c r="A214" s="2" t="str">
        <x:v>RTP</x:v>
      </x:c>
      <x:c r="B214" s="3" t="str">
        <x:v>1405-07</x:v>
      </x:c>
      <x:c r="C214" s="3" t="str">
        <x:v>سهم ابزار فعال سیستمی</x:v>
      </x:c>
      <x:c r="D214" s="3" t="str">
        <x:v>کارت‌خوان</x:v>
      </x:c>
      <x:c r="E214" s="38" t="n">
        <x:v>8.62</x:v>
      </x:c>
      <x:c r="F214" s="3" t="str">
        <x:v>درصد</x:v>
      </x:c>
      <x:c r="G214" s="3" t="str">
        <x:v>SHP-136</x:v>
      </x:c>
      <x:c r="H214" s="3" t="n">
        <x:v>85</x:v>
      </x:c>
      <x:c r="I214" s="3" t="str">
        <x:v>4-11</x:v>
      </x:c>
      <x:c r="J214" s="3" t="str">
        <x:v>مجاز با کنترل</x:v>
      </x:c>
      <x:c r="K214" s="3"/>
      <x:c r="L214" s="3"/>
      <x:c r="M214" s="3"/>
      <x:c r="N214" s="3"/>
      <x:c r="O214" s="3"/>
    </x:row>
    <x:row r="215" ht="25" customHeight="1">
      <x:c r="A215" s="2" t="str">
        <x:v>RTP</x:v>
      </x:c>
      <x:c r="B215" s="3" t="str">
        <x:v>1405-07</x:v>
      </x:c>
      <x:c r="C215" s="3" t="str">
        <x:v>سهم ابزار فعال سیستمی</x:v>
      </x:c>
      <x:c r="D215" s="3" t="str">
        <x:v>اینترنتی</x:v>
      </x:c>
      <x:c r="E215" s="38" t="n">
        <x:v>1.04</x:v>
      </x:c>
      <x:c r="F215" s="3" t="str">
        <x:v>درصد</x:v>
      </x:c>
      <x:c r="G215" s="3" t="str">
        <x:v>SHP-136</x:v>
      </x:c>
      <x:c r="H215" s="3" t="n">
        <x:v>85</x:v>
      </x:c>
      <x:c r="I215" s="3" t="str">
        <x:v>4-11</x:v>
      </x:c>
      <x:c r="J215" s="3" t="str">
        <x:v>مجاز با کنترل</x:v>
      </x:c>
      <x:c r="K215" s="3"/>
      <x:c r="L215" s="3"/>
      <x:c r="M215" s="3"/>
      <x:c r="N215" s="3"/>
      <x:c r="O215" s="3"/>
    </x:row>
    <x:row r="216" ht="25" customHeight="1">
      <x:c r="A216" s="2" t="str">
        <x:v>RTP</x:v>
      </x:c>
      <x:c r="B216" s="3" t="str">
        <x:v>1405-07</x:v>
      </x:c>
      <x:c r="C216" s="3" t="str">
        <x:v>سهم ابزار فعال سیستمی</x:v>
      </x:c>
      <x:c r="D216" s="3" t="str">
        <x:v>کد دستوری</x:v>
      </x:c>
      <x:c r="E216" s="38" t="n">
        <x:v>4.17</x:v>
      </x:c>
      <x:c r="F216" s="3" t="str">
        <x:v>درصد</x:v>
      </x:c>
      <x:c r="G216" s="3" t="str">
        <x:v>SHP-136</x:v>
      </x:c>
      <x:c r="H216" s="3" t="n">
        <x:v>85</x:v>
      </x:c>
      <x:c r="I216" s="3" t="str">
        <x:v>4-11</x:v>
      </x:c>
      <x:c r="J216" s="3" t="str">
        <x:v>مجاز با کنترل</x:v>
      </x:c>
      <x:c r="K216" s="3"/>
      <x:c r="L216" s="3"/>
      <x:c r="M216" s="3"/>
      <x:c r="N216" s="3"/>
      <x:c r="O216" s="3"/>
    </x:row>
    <x:row r="217" ht="25" customHeight="1">
      <x:c r="A217" s="2" t="str">
        <x:v>RTP</x:v>
      </x:c>
      <x:c r="B217" s="3" t="str">
        <x:v>1405-07</x:v>
      </x:c>
      <x:c r="C217" s="3" t="str">
        <x:v>سهم ابزار فعال سیستمی</x:v>
      </x:c>
      <x:c r="D217" s="3" t="str">
        <x:v>موبایلی</x:v>
      </x:c>
      <x:c r="E217" s="38" t="n">
        <x:v>15.69</x:v>
      </x:c>
      <x:c r="F217" s="3" t="str">
        <x:v>درصد</x:v>
      </x:c>
      <x:c r="G217" s="3" t="str">
        <x:v>SHP-136</x:v>
      </x:c>
      <x:c r="H217" s="3" t="n">
        <x:v>85</x:v>
      </x:c>
      <x:c r="I217" s="3" t="str">
        <x:v>4-11</x:v>
      </x:c>
      <x:c r="J217" s="3" t="str">
        <x:v>مجاز با کنترل</x:v>
      </x:c>
      <x:c r="K217" s="3"/>
      <x:c r="L217" s="3"/>
      <x:c r="M217" s="3"/>
      <x:c r="N217" s="3"/>
      <x:c r="O217" s="3"/>
    </x:row>
    <x:row r="218" ht="25" customHeight="1">
      <x:c r="A218" s="2" t="str">
        <x:v>ARV</x:v>
      </x:c>
      <x:c r="B218" s="3" t="str">
        <x:v>1405-07</x:v>
      </x:c>
      <x:c r="C218" s="3" t="str">
        <x:v>سهم ابزار فعال سیستمی</x:v>
      </x:c>
      <x:c r="D218" s="3" t="str">
        <x:v>کارت‌خوان</x:v>
      </x:c>
      <x:c r="E218" s="38" t="n">
        <x:v>2.43</x:v>
      </x:c>
      <x:c r="F218" s="3" t="str">
        <x:v>درصد</x:v>
      </x:c>
      <x:c r="G218" s="3" t="str">
        <x:v>SHP-136</x:v>
      </x:c>
      <x:c r="H218" s="3" t="n">
        <x:v>85</x:v>
      </x:c>
      <x:c r="I218" s="3" t="str">
        <x:v>4-11</x:v>
      </x:c>
      <x:c r="J218" s="3" t="str">
        <x:v>مجاز با کنترل</x:v>
      </x:c>
      <x:c r="K218" s="3"/>
      <x:c r="L218" s="3"/>
      <x:c r="M218" s="3"/>
      <x:c r="N218" s="3"/>
      <x:c r="O218" s="3"/>
    </x:row>
    <x:row r="219" ht="25" customHeight="1">
      <x:c r="A219" s="2" t="str">
        <x:v>ARV</x:v>
      </x:c>
      <x:c r="B219" s="3" t="str">
        <x:v>1405-07</x:v>
      </x:c>
      <x:c r="C219" s="3" t="str">
        <x:v>سهم ابزار فعال سیستمی</x:v>
      </x:c>
      <x:c r="D219" s="3" t="str">
        <x:v>اینترنتی</x:v>
      </x:c>
      <x:c r="E219" s="38" t="n">
        <x:v>0.25</x:v>
      </x:c>
      <x:c r="F219" s="3" t="str">
        <x:v>درصد</x:v>
      </x:c>
      <x:c r="G219" s="3" t="str">
        <x:v>SHP-136</x:v>
      </x:c>
      <x:c r="H219" s="3" t="n">
        <x:v>85</x:v>
      </x:c>
      <x:c r="I219" s="3" t="str">
        <x:v>4-11</x:v>
      </x:c>
      <x:c r="J219" s="3" t="str">
        <x:v>مجاز با کنترل</x:v>
      </x:c>
      <x:c r="K219" s="3"/>
      <x:c r="L219" s="3"/>
      <x:c r="M219" s="3"/>
      <x:c r="N219" s="3"/>
      <x:c r="O219" s="3"/>
    </x:row>
    <x:row r="220" ht="25" customHeight="1">
      <x:c r="A220" s="2" t="str">
        <x:v>ARV</x:v>
      </x:c>
      <x:c r="B220" s="3" t="str">
        <x:v>1405-07</x:v>
      </x:c>
      <x:c r="C220" s="3" t="str">
        <x:v>سهم ابزار فعال سیستمی</x:v>
      </x:c>
      <x:c r="D220" s="3" t="str">
        <x:v>کد دستوری</x:v>
      </x:c>
      <x:c r="E220" s="38" t="n">
        <x:v>1.44</x:v>
      </x:c>
      <x:c r="F220" s="3" t="str">
        <x:v>درصد</x:v>
      </x:c>
      <x:c r="G220" s="3" t="str">
        <x:v>SHP-136</x:v>
      </x:c>
      <x:c r="H220" s="3" t="n">
        <x:v>85</x:v>
      </x:c>
      <x:c r="I220" s="3" t="str">
        <x:v>4-11</x:v>
      </x:c>
      <x:c r="J220" s="3" t="str">
        <x:v>مجاز با کنترل</x:v>
      </x:c>
      <x:c r="K220" s="3"/>
      <x:c r="L220" s="3"/>
      <x:c r="M220" s="3"/>
      <x:c r="N220" s="3"/>
      <x:c r="O220" s="3"/>
    </x:row>
    <x:row r="221" ht="25" customHeight="1">
      <x:c r="A221" s="2" t="str">
        <x:v>ARV</x:v>
      </x:c>
      <x:c r="B221" s="3" t="str">
        <x:v>1405-07</x:v>
      </x:c>
      <x:c r="C221" s="3" t="str">
        <x:v>سهم ابزار فعال سیستمی</x:v>
      </x:c>
      <x:c r="D221" s="3" t="str">
        <x:v>موبایلی</x:v>
      </x:c>
      <x:c r="E221" s="38" t="n">
        <x:v>3.65</x:v>
      </x:c>
      <x:c r="F221" s="3" t="str">
        <x:v>درصد</x:v>
      </x:c>
      <x:c r="G221" s="3" t="str">
        <x:v>SHP-136</x:v>
      </x:c>
      <x:c r="H221" s="3" t="n">
        <x:v>85</x:v>
      </x:c>
      <x:c r="I221" s="3" t="str">
        <x:v>4-11</x:v>
      </x:c>
      <x:c r="J221" s="3" t="str">
        <x:v>مجاز با کنترل</x:v>
      </x:c>
      <x:c r="K221" s="3"/>
      <x:c r="L221" s="3"/>
      <x:c r="M221" s="3"/>
      <x:c r="N221" s="3"/>
      <x:c r="O221" s="3"/>
    </x:row>
    <x:row r="222" ht="25" customHeight="1">
      <x:c r="A222" s="2" t="str">
        <x:v>FAN</x:v>
      </x:c>
      <x:c r="B222" s="3" t="str">
        <x:v>1405-07</x:v>
      </x:c>
      <x:c r="C222" s="3" t="str">
        <x:v>سهم ابزار فعال سیستمی</x:v>
      </x:c>
      <x:c r="D222" s="3" t="str">
        <x:v>کارت‌خوان</x:v>
      </x:c>
      <x:c r="E222" s="38" t="n">
        <x:v>7.73</x:v>
      </x:c>
      <x:c r="F222" s="3" t="str">
        <x:v>درصد</x:v>
      </x:c>
      <x:c r="G222" s="3" t="str">
        <x:v>SHP-136</x:v>
      </x:c>
      <x:c r="H222" s="3" t="n">
        <x:v>85</x:v>
      </x:c>
      <x:c r="I222" s="3" t="str">
        <x:v>4-11</x:v>
      </x:c>
      <x:c r="J222" s="3" t="str">
        <x:v>مجاز با کنترل</x:v>
      </x:c>
      <x:c r="K222" s="3"/>
      <x:c r="L222" s="3"/>
      <x:c r="M222" s="3"/>
      <x:c r="N222" s="3"/>
      <x:c r="O222" s="3"/>
    </x:row>
    <x:row r="223" ht="25" customHeight="1">
      <x:c r="A223" s="2" t="str">
        <x:v>FAN</x:v>
      </x:c>
      <x:c r="B223" s="3" t="str">
        <x:v>1405-07</x:v>
      </x:c>
      <x:c r="C223" s="3" t="str">
        <x:v>سهم ابزار فعال سیستمی</x:v>
      </x:c>
      <x:c r="D223" s="3" t="str">
        <x:v>اینترنتی</x:v>
      </x:c>
      <x:c r="E223" s="38" t="n">
        <x:v>0.27</x:v>
      </x:c>
      <x:c r="F223" s="3" t="str">
        <x:v>درصد</x:v>
      </x:c>
      <x:c r="G223" s="3" t="str">
        <x:v>SHP-136</x:v>
      </x:c>
      <x:c r="H223" s="3" t="n">
        <x:v>85</x:v>
      </x:c>
      <x:c r="I223" s="3" t="str">
        <x:v>4-11</x:v>
      </x:c>
      <x:c r="J223" s="3" t="str">
        <x:v>مجاز با کنترل</x:v>
      </x:c>
      <x:c r="K223" s="3"/>
      <x:c r="L223" s="3"/>
      <x:c r="M223" s="3"/>
      <x:c r="N223" s="3"/>
      <x:c r="O223" s="3"/>
    </x:row>
    <x:row r="224" ht="25" customHeight="1">
      <x:c r="A224" s="2" t="str">
        <x:v>FAN</x:v>
      </x:c>
      <x:c r="B224" s="3" t="str">
        <x:v>1405-07</x:v>
      </x:c>
      <x:c r="C224" s="3" t="str">
        <x:v>سهم ابزار فعال سیستمی</x:v>
      </x:c>
      <x:c r="D224" s="3" t="str">
        <x:v>کد دستوری</x:v>
      </x:c>
      <x:c r="E224" s="38" t="n">
        <x:v>0.16</x:v>
      </x:c>
      <x:c r="F224" s="3" t="str">
        <x:v>درصد</x:v>
      </x:c>
      <x:c r="G224" s="3" t="str">
        <x:v>SHP-136</x:v>
      </x:c>
      <x:c r="H224" s="3" t="n">
        <x:v>85</x:v>
      </x:c>
      <x:c r="I224" s="3" t="str">
        <x:v>4-11</x:v>
      </x:c>
      <x:c r="J224" s="3" t="str">
        <x:v>مجاز با کنترل</x:v>
      </x:c>
      <x:c r="K224" s="3"/>
      <x:c r="L224" s="3"/>
      <x:c r="M224" s="3"/>
      <x:c r="N224" s="3"/>
      <x:c r="O224" s="3"/>
    </x:row>
    <x:row r="225" ht="25" customHeight="1">
      <x:c r="A225" s="2" t="str">
        <x:v>FAN</x:v>
      </x:c>
      <x:c r="B225" s="3" t="str">
        <x:v>1405-07</x:v>
      </x:c>
      <x:c r="C225" s="3" t="str">
        <x:v>سهم ابزار فعال سیستمی</x:v>
      </x:c>
      <x:c r="D225" s="3" t="str">
        <x:v>موبایلی</x:v>
      </x:c>
      <x:c r="E225" s="38" t="n">
        <x:v>0.18</x:v>
      </x:c>
      <x:c r="F225" s="3" t="str">
        <x:v>درصد</x:v>
      </x:c>
      <x:c r="G225" s="3" t="str">
        <x:v>SHP-136</x:v>
      </x:c>
      <x:c r="H225" s="3" t="n">
        <x:v>85</x:v>
      </x:c>
      <x:c r="I225" s="3" t="str">
        <x:v>4-11</x:v>
      </x:c>
      <x:c r="J225" s="3" t="str">
        <x:v>مجاز با کنترل</x:v>
      </x:c>
      <x:c r="K225" s="3"/>
      <x:c r="L225" s="3"/>
      <x:c r="M225" s="3"/>
      <x:c r="N225" s="3"/>
      <x:c r="O225" s="3"/>
    </x:row>
    <x:row r="226" ht="25" customHeight="1">
      <x:c r="A226" s="2" t="str">
        <x:v>KISH</x:v>
      </x:c>
      <x:c r="B226" s="3" t="str">
        <x:v>1405-07</x:v>
      </x:c>
      <x:c r="C226" s="3" t="str">
        <x:v>سهم ابزار فعال سیستمی</x:v>
      </x:c>
      <x:c r="D226" s="3" t="str">
        <x:v>کارت‌خوان</x:v>
      </x:c>
      <x:c r="E226" s="38" t="n">
        <x:v>9.08</x:v>
      </x:c>
      <x:c r="F226" s="3" t="str">
        <x:v>درصد</x:v>
      </x:c>
      <x:c r="G226" s="3" t="str">
        <x:v>SHP-136</x:v>
      </x:c>
      <x:c r="H226" s="3" t="n">
        <x:v>85</x:v>
      </x:c>
      <x:c r="I226" s="3" t="str">
        <x:v>4-11</x:v>
      </x:c>
      <x:c r="J226" s="3" t="str">
        <x:v>مجاز با کنترل</x:v>
      </x:c>
      <x:c r="K226" s="3"/>
      <x:c r="L226" s="3"/>
      <x:c r="M226" s="3"/>
      <x:c r="N226" s="3"/>
      <x:c r="O226" s="3"/>
    </x:row>
    <x:row r="227" ht="25" customHeight="1">
      <x:c r="A227" s="2" t="str">
        <x:v>KISH</x:v>
      </x:c>
      <x:c r="B227" s="3" t="str">
        <x:v>1405-07</x:v>
      </x:c>
      <x:c r="C227" s="3" t="str">
        <x:v>سهم ابزار فعال سیستمی</x:v>
      </x:c>
      <x:c r="D227" s="3" t="str">
        <x:v>اینترنتی</x:v>
      </x:c>
      <x:c r="E227" s="38" t="n">
        <x:v>6.91</x:v>
      </x:c>
      <x:c r="F227" s="3" t="str">
        <x:v>درصد</x:v>
      </x:c>
      <x:c r="G227" s="3" t="str">
        <x:v>SHP-136</x:v>
      </x:c>
      <x:c r="H227" s="3" t="n">
        <x:v>85</x:v>
      </x:c>
      <x:c r="I227" s="3" t="str">
        <x:v>4-11</x:v>
      </x:c>
      <x:c r="J227" s="3" t="str">
        <x:v>مجاز با کنترل</x:v>
      </x:c>
      <x:c r="K227" s="3"/>
      <x:c r="L227" s="3"/>
      <x:c r="M227" s="3"/>
      <x:c r="N227" s="3"/>
      <x:c r="O227" s="3"/>
    </x:row>
    <x:row r="228" ht="25" customHeight="1">
      <x:c r="A228" s="2" t="str">
        <x:v>KISH</x:v>
      </x:c>
      <x:c r="B228" s="3" t="str">
        <x:v>1405-07</x:v>
      </x:c>
      <x:c r="C228" s="3" t="str">
        <x:v>سهم ابزار فعال سیستمی</x:v>
      </x:c>
      <x:c r="D228" s="3" t="str">
        <x:v>کد دستوری</x:v>
      </x:c>
      <x:c r="E228" s="38" t="n">
        <x:v>0.32</x:v>
      </x:c>
      <x:c r="F228" s="3" t="str">
        <x:v>درصد</x:v>
      </x:c>
      <x:c r="G228" s="3" t="str">
        <x:v>SHP-136</x:v>
      </x:c>
      <x:c r="H228" s="3" t="n">
        <x:v>85</x:v>
      </x:c>
      <x:c r="I228" s="3" t="str">
        <x:v>4-11</x:v>
      </x:c>
      <x:c r="J228" s="3" t="str">
        <x:v>مجاز با کنترل</x:v>
      </x:c>
      <x:c r="K228" s="3"/>
      <x:c r="L228" s="3"/>
      <x:c r="M228" s="3"/>
      <x:c r="N228" s="3"/>
      <x:c r="O228" s="3"/>
    </x:row>
    <x:row r="229" ht="25" customHeight="1">
      <x:c r="A229" s="2" t="str">
        <x:v>KISH</x:v>
      </x:c>
      <x:c r="B229" s="3" t="str">
        <x:v>1405-07</x:v>
      </x:c>
      <x:c r="C229" s="3" t="str">
        <x:v>سهم ابزار فعال سیستمی</x:v>
      </x:c>
      <x:c r="D229" s="3" t="str">
        <x:v>موبایلی</x:v>
      </x:c>
      <x:c r="E229" s="38" t="n">
        <x:v>0.18</x:v>
      </x:c>
      <x:c r="F229" s="3" t="str">
        <x:v>درصد</x:v>
      </x:c>
      <x:c r="G229" s="3" t="str">
        <x:v>SHP-136</x:v>
      </x:c>
      <x:c r="H229" s="3" t="n">
        <x:v>85</x:v>
      </x:c>
      <x:c r="I229" s="3" t="str">
        <x:v>4-11</x:v>
      </x:c>
      <x:c r="J229" s="3" t="str">
        <x:v>مجاز با کنترل</x:v>
      </x:c>
      <x:c r="K229" s="3"/>
      <x:c r="L229" s="3"/>
      <x:c r="M229" s="3"/>
      <x:c r="N229" s="3"/>
      <x:c r="O229" s="3"/>
    </x:row>
    <x:row r="230" ht="25" customHeight="1">
      <x:c r="A230" s="2" t="str">
        <x:v>AP</x:v>
      </x:c>
      <x:c r="B230" s="3" t="str">
        <x:v>1405-07</x:v>
      </x:c>
      <x:c r="C230" s="3" t="str">
        <x:v>سهم ابزار تراکنش‌دار</x:v>
      </x:c>
      <x:c r="D230" s="3" t="str">
        <x:v>کارت‌خوان</x:v>
      </x:c>
      <x:c r="E230" s="38" t="n">
        <x:v>4.09</x:v>
      </x:c>
      <x:c r="F230" s="3" t="str">
        <x:v>درصد</x:v>
      </x:c>
      <x:c r="G230" s="3" t="str">
        <x:v>SHP-136</x:v>
      </x:c>
      <x:c r="H230" s="3" t="n">
        <x:v>86</x:v>
      </x:c>
      <x:c r="I230" s="3" t="str">
        <x:v>4-12</x:v>
      </x:c>
      <x:c r="J230" s="3" t="str">
        <x:v>شکست تعریف</x:v>
      </x:c>
      <x:c r="K230" s="3"/>
      <x:c r="L230" s="3"/>
      <x:c r="M230" s="3"/>
      <x:c r="N230" s="3"/>
      <x:c r="O230" s="3"/>
    </x:row>
    <x:row r="231" ht="25" customHeight="1">
      <x:c r="A231" s="2" t="str">
        <x:v>AP</x:v>
      </x:c>
      <x:c r="B231" s="3" t="str">
        <x:v>1405-07</x:v>
      </x:c>
      <x:c r="C231" s="3" t="str">
        <x:v>سهم ابزار تراکنش‌دار</x:v>
      </x:c>
      <x:c r="D231" s="3" t="str">
        <x:v>اینترنتی</x:v>
      </x:c>
      <x:c r="E231" s="38" t="n">
        <x:v>2.02</x:v>
      </x:c>
      <x:c r="F231" s="3" t="str">
        <x:v>درصد</x:v>
      </x:c>
      <x:c r="G231" s="3" t="str">
        <x:v>SHP-136</x:v>
      </x:c>
      <x:c r="H231" s="3" t="n">
        <x:v>86</x:v>
      </x:c>
      <x:c r="I231" s="3" t="str">
        <x:v>4-12</x:v>
      </x:c>
      <x:c r="J231" s="3" t="str">
        <x:v>شکست تعریف</x:v>
      </x:c>
      <x:c r="K231" s="3"/>
      <x:c r="L231" s="3"/>
      <x:c r="M231" s="3"/>
      <x:c r="N231" s="3"/>
      <x:c r="O231" s="3"/>
    </x:row>
    <x:row r="232" ht="25" customHeight="1">
      <x:c r="A232" s="2" t="str">
        <x:v>AP</x:v>
      </x:c>
      <x:c r="B232" s="3" t="str">
        <x:v>1405-07</x:v>
      </x:c>
      <x:c r="C232" s="3" t="str">
        <x:v>سهم ابزار تراکنش‌دار</x:v>
      </x:c>
      <x:c r="D232" s="3" t="str">
        <x:v>کد دستوری</x:v>
      </x:c>
      <x:c r="E232" s="38" t="n">
        <x:v>8.67</x:v>
      </x:c>
      <x:c r="F232" s="3" t="str">
        <x:v>درصد</x:v>
      </x:c>
      <x:c r="G232" s="3" t="str">
        <x:v>SHP-136</x:v>
      </x:c>
      <x:c r="H232" s="3" t="n">
        <x:v>86</x:v>
      </x:c>
      <x:c r="I232" s="3" t="str">
        <x:v>4-12</x:v>
      </x:c>
      <x:c r="J232" s="3" t="str">
        <x:v>شکست تعریف</x:v>
      </x:c>
      <x:c r="K232" s="3"/>
      <x:c r="L232" s="3"/>
      <x:c r="M232" s="3"/>
      <x:c r="N232" s="3"/>
      <x:c r="O232" s="3"/>
    </x:row>
    <x:row r="233" ht="25" customHeight="1">
      <x:c r="A233" s="2" t="str">
        <x:v>AP</x:v>
      </x:c>
      <x:c r="B233" s="3" t="str">
        <x:v>1405-07</x:v>
      </x:c>
      <x:c r="C233" s="3" t="str">
        <x:v>سهم ابزار تراکنش‌دار</x:v>
      </x:c>
      <x:c r="D233" s="3" t="str">
        <x:v>موبایلی</x:v>
      </x:c>
      <x:c r="E233" s="38" t="n">
        <x:v>32.47</x:v>
      </x:c>
      <x:c r="F233" s="3" t="str">
        <x:v>درصد</x:v>
      </x:c>
      <x:c r="G233" s="3" t="str">
        <x:v>SHP-136</x:v>
      </x:c>
      <x:c r="H233" s="3" t="n">
        <x:v>86</x:v>
      </x:c>
      <x:c r="I233" s="3" t="str">
        <x:v>4-12</x:v>
      </x:c>
      <x:c r="J233" s="3" t="str">
        <x:v>شکست تعریف</x:v>
      </x:c>
      <x:c r="K233" s="3"/>
      <x:c r="L233" s="3"/>
      <x:c r="M233" s="3"/>
      <x:c r="N233" s="3"/>
      <x:c r="O233" s="3"/>
    </x:row>
    <x:row r="234" ht="25" customHeight="1">
      <x:c r="A234" s="2" t="str">
        <x:v>DAM</x:v>
      </x:c>
      <x:c r="B234" s="3" t="str">
        <x:v>1405-07</x:v>
      </x:c>
      <x:c r="C234" s="3" t="str">
        <x:v>سهم ابزار تراکنش‌دار</x:v>
      </x:c>
      <x:c r="D234" s="3" t="str">
        <x:v>کارت‌خوان</x:v>
      </x:c>
      <x:c r="E234" s="38" t="n">
        <x:v>0.55</x:v>
      </x:c>
      <x:c r="F234" s="3" t="str">
        <x:v>درصد</x:v>
      </x:c>
      <x:c r="G234" s="3" t="str">
        <x:v>SHP-136</x:v>
      </x:c>
      <x:c r="H234" s="3" t="n">
        <x:v>86</x:v>
      </x:c>
      <x:c r="I234" s="3" t="str">
        <x:v>4-12</x:v>
      </x:c>
      <x:c r="J234" s="3" t="str">
        <x:v>شکست تعریف</x:v>
      </x:c>
      <x:c r="K234" s="3"/>
      <x:c r="L234" s="3"/>
      <x:c r="M234" s="3"/>
      <x:c r="N234" s="3"/>
      <x:c r="O234" s="3"/>
    </x:row>
    <x:row r="235" ht="25" customHeight="1">
      <x:c r="A235" s="2" t="str">
        <x:v>DAM</x:v>
      </x:c>
      <x:c r="B235" s="3" t="str">
        <x:v>1405-07</x:v>
      </x:c>
      <x:c r="C235" s="3" t="str">
        <x:v>سهم ابزار تراکنش‌دار</x:v>
      </x:c>
      <x:c r="D235" s="3" t="str">
        <x:v>اینترنتی</x:v>
      </x:c>
      <x:c r="E235" s="38" t="n">
        <x:v>0.01</x:v>
      </x:c>
      <x:c r="F235" s="3" t="str">
        <x:v>درصد</x:v>
      </x:c>
      <x:c r="G235" s="3" t="str">
        <x:v>SHP-136</x:v>
      </x:c>
      <x:c r="H235" s="3" t="n">
        <x:v>86</x:v>
      </x:c>
      <x:c r="I235" s="3" t="str">
        <x:v>4-12</x:v>
      </x:c>
      <x:c r="J235" s="3" t="str">
        <x:v>شکست تعریف</x:v>
      </x:c>
      <x:c r="K235" s="3"/>
      <x:c r="L235" s="3"/>
      <x:c r="M235" s="3"/>
      <x:c r="N235" s="3"/>
      <x:c r="O235" s="3"/>
    </x:row>
    <x:row r="236" ht="25" customHeight="1">
      <x:c r="A236" s="2" t="str">
        <x:v>DAM</x:v>
      </x:c>
      <x:c r="B236" s="3" t="str">
        <x:v>1405-07</x:v>
      </x:c>
      <x:c r="C236" s="3" t="str">
        <x:v>سهم ابزار تراکنش‌دار</x:v>
      </x:c>
      <x:c r="D236" s="3" t="str">
        <x:v>کد دستوری</x:v>
      </x:c>
      <x:c r="E236" s="38" t="n">
        <x:v>0</x:v>
      </x:c>
      <x:c r="F236" s="3" t="str">
        <x:v>درصد</x:v>
      </x:c>
      <x:c r="G236" s="3" t="str">
        <x:v>SHP-136</x:v>
      </x:c>
      <x:c r="H236" s="3" t="n">
        <x:v>86</x:v>
      </x:c>
      <x:c r="I236" s="3" t="str">
        <x:v>4-12</x:v>
      </x:c>
      <x:c r="J236" s="3" t="str">
        <x:v>شکست تعریف</x:v>
      </x:c>
      <x:c r="K236" s="3"/>
      <x:c r="L236" s="3"/>
      <x:c r="M236" s="3"/>
      <x:c r="N236" s="3"/>
      <x:c r="O236" s="3"/>
    </x:row>
    <x:row r="237" ht="25" customHeight="1">
      <x:c r="A237" s="2" t="str">
        <x:v>DAM</x:v>
      </x:c>
      <x:c r="B237" s="3" t="str">
        <x:v>1405-07</x:v>
      </x:c>
      <x:c r="C237" s="3" t="str">
        <x:v>سهم ابزار تراکنش‌دار</x:v>
      </x:c>
      <x:c r="D237" s="3" t="str">
        <x:v>موبایلی</x:v>
      </x:c>
      <x:c r="E237" s="38" t="n">
        <x:v>0</x:v>
      </x:c>
      <x:c r="F237" s="3" t="str">
        <x:v>درصد</x:v>
      </x:c>
      <x:c r="G237" s="3" t="str">
        <x:v>SHP-136</x:v>
      </x:c>
      <x:c r="H237" s="3" t="n">
        <x:v>86</x:v>
      </x:c>
      <x:c r="I237" s="3" t="str">
        <x:v>4-12</x:v>
      </x:c>
      <x:c r="J237" s="3" t="str">
        <x:v>شکست تعریف</x:v>
      </x:c>
      <x:c r="K237" s="3"/>
      <x:c r="L237" s="3"/>
      <x:c r="M237" s="3"/>
      <x:c r="N237" s="3"/>
      <x:c r="O237" s="3"/>
    </x:row>
    <x:row r="238" ht="25" customHeight="1">
      <x:c r="A238" s="2" t="str">
        <x:v>BEP</x:v>
      </x:c>
      <x:c r="B238" s="3" t="str">
        <x:v>1405-07</x:v>
      </x:c>
      <x:c r="C238" s="3" t="str">
        <x:v>سهم ابزار تراکنش‌دار</x:v>
      </x:c>
      <x:c r="D238" s="3" t="str">
        <x:v>کارت‌خوان</x:v>
      </x:c>
      <x:c r="E238" s="38" t="n">
        <x:v>16.12</x:v>
      </x:c>
      <x:c r="F238" s="3" t="str">
        <x:v>درصد</x:v>
      </x:c>
      <x:c r="G238" s="3" t="str">
        <x:v>SHP-136</x:v>
      </x:c>
      <x:c r="H238" s="3" t="n">
        <x:v>86</x:v>
      </x:c>
      <x:c r="I238" s="3" t="str">
        <x:v>4-12</x:v>
      </x:c>
      <x:c r="J238" s="3" t="str">
        <x:v>شکست تعریف</x:v>
      </x:c>
      <x:c r="K238" s="3"/>
      <x:c r="L238" s="3"/>
      <x:c r="M238" s="3"/>
      <x:c r="N238" s="3"/>
      <x:c r="O238" s="3"/>
    </x:row>
    <x:row r="239" ht="25" customHeight="1">
      <x:c r="A239" s="2" t="str">
        <x:v>BEP</x:v>
      </x:c>
      <x:c r="B239" s="3" t="str">
        <x:v>1405-07</x:v>
      </x:c>
      <x:c r="C239" s="3" t="str">
        <x:v>سهم ابزار تراکنش‌دار</x:v>
      </x:c>
      <x:c r="D239" s="3" t="str">
        <x:v>اینترنتی</x:v>
      </x:c>
      <x:c r="E239" s="38" t="n">
        <x:v>44.91</x:v>
      </x:c>
      <x:c r="F239" s="3" t="str">
        <x:v>درصد</x:v>
      </x:c>
      <x:c r="G239" s="3" t="str">
        <x:v>SHP-136</x:v>
      </x:c>
      <x:c r="H239" s="3" t="n">
        <x:v>86</x:v>
      </x:c>
      <x:c r="I239" s="3" t="str">
        <x:v>4-12</x:v>
      </x:c>
      <x:c r="J239" s="3" t="str">
        <x:v>شکست تعریف</x:v>
      </x:c>
      <x:c r="K239" s="3"/>
      <x:c r="L239" s="3"/>
      <x:c r="M239" s="3"/>
      <x:c r="N239" s="3"/>
      <x:c r="O239" s="3"/>
    </x:row>
    <x:row r="240" ht="25" customHeight="1">
      <x:c r="A240" s="2" t="str">
        <x:v>BEP</x:v>
      </x:c>
      <x:c r="B240" s="3" t="str">
        <x:v>1405-07</x:v>
      </x:c>
      <x:c r="C240" s="3" t="str">
        <x:v>سهم ابزار تراکنش‌دار</x:v>
      </x:c>
      <x:c r="D240" s="3" t="str">
        <x:v>کد دستوری</x:v>
      </x:c>
      <x:c r="E240" s="38" t="n">
        <x:v>18.67</x:v>
      </x:c>
      <x:c r="F240" s="3" t="str">
        <x:v>درصد</x:v>
      </x:c>
      <x:c r="G240" s="3" t="str">
        <x:v>SHP-136</x:v>
      </x:c>
      <x:c r="H240" s="3" t="n">
        <x:v>86</x:v>
      </x:c>
      <x:c r="I240" s="3" t="str">
        <x:v>4-12</x:v>
      </x:c>
      <x:c r="J240" s="3" t="str">
        <x:v>شکست تعریف</x:v>
      </x:c>
      <x:c r="K240" s="3"/>
      <x:c r="L240" s="3"/>
      <x:c r="M240" s="3"/>
      <x:c r="N240" s="3"/>
      <x:c r="O240" s="3"/>
    </x:row>
    <x:row r="241" ht="25" customHeight="1">
      <x:c r="A241" s="2" t="str">
        <x:v>BEP</x:v>
      </x:c>
      <x:c r="B241" s="3" t="str">
        <x:v>1405-07</x:v>
      </x:c>
      <x:c r="C241" s="3" t="str">
        <x:v>سهم ابزار تراکنش‌دار</x:v>
      </x:c>
      <x:c r="D241" s="3" t="str">
        <x:v>موبایلی</x:v>
      </x:c>
      <x:c r="E241" s="38" t="n">
        <x:v>0.87</x:v>
      </x:c>
      <x:c r="F241" s="3" t="str">
        <x:v>درصد</x:v>
      </x:c>
      <x:c r="G241" s="3" t="str">
        <x:v>SHP-136</x:v>
      </x:c>
      <x:c r="H241" s="3" t="n">
        <x:v>86</x:v>
      </x:c>
      <x:c r="I241" s="3" t="str">
        <x:v>4-12</x:v>
      </x:c>
      <x:c r="J241" s="3" t="str">
        <x:v>شکست تعریف</x:v>
      </x:c>
      <x:c r="K241" s="3"/>
      <x:c r="L241" s="3"/>
      <x:c r="M241" s="3"/>
      <x:c r="N241" s="3"/>
      <x:c r="O241" s="3"/>
    </x:row>
    <x:row r="242" ht="25" customHeight="1">
      <x:c r="A242" s="2" t="str">
        <x:v>SAD</x:v>
      </x:c>
      <x:c r="B242" s="3" t="str">
        <x:v>1405-07</x:v>
      </x:c>
      <x:c r="C242" s="3" t="str">
        <x:v>سهم ابزار تراکنش‌دار</x:v>
      </x:c>
      <x:c r="D242" s="3" t="str">
        <x:v>کارت‌خوان</x:v>
      </x:c>
      <x:c r="E242" s="38" t="n">
        <x:v>7.35</x:v>
      </x:c>
      <x:c r="F242" s="3" t="str">
        <x:v>درصد</x:v>
      </x:c>
      <x:c r="G242" s="3" t="str">
        <x:v>SHP-136</x:v>
      </x:c>
      <x:c r="H242" s="3" t="n">
        <x:v>86</x:v>
      </x:c>
      <x:c r="I242" s="3" t="str">
        <x:v>4-12</x:v>
      </x:c>
      <x:c r="J242" s="3" t="str">
        <x:v>شکست تعریف</x:v>
      </x:c>
      <x:c r="K242" s="3"/>
      <x:c r="L242" s="3"/>
      <x:c r="M242" s="3"/>
      <x:c r="N242" s="3"/>
      <x:c r="O242" s="3"/>
    </x:row>
    <x:row r="243" ht="25" customHeight="1">
      <x:c r="A243" s="2" t="str">
        <x:v>SAD</x:v>
      </x:c>
      <x:c r="B243" s="3" t="str">
        <x:v>1405-07</x:v>
      </x:c>
      <x:c r="C243" s="3" t="str">
        <x:v>سهم ابزار تراکنش‌دار</x:v>
      </x:c>
      <x:c r="D243" s="3" t="str">
        <x:v>اینترنتی</x:v>
      </x:c>
      <x:c r="E243" s="38" t="n">
        <x:v>2.66</x:v>
      </x:c>
      <x:c r="F243" s="3" t="str">
        <x:v>درصد</x:v>
      </x:c>
      <x:c r="G243" s="3" t="str">
        <x:v>SHP-136</x:v>
      </x:c>
      <x:c r="H243" s="3" t="n">
        <x:v>86</x:v>
      </x:c>
      <x:c r="I243" s="3" t="str">
        <x:v>4-12</x:v>
      </x:c>
      <x:c r="J243" s="3" t="str">
        <x:v>شکست تعریف</x:v>
      </x:c>
      <x:c r="K243" s="3"/>
      <x:c r="L243" s="3"/>
      <x:c r="M243" s="3"/>
      <x:c r="N243" s="3"/>
      <x:c r="O243" s="3"/>
    </x:row>
    <x:row r="244" ht="25" customHeight="1">
      <x:c r="A244" s="2" t="str">
        <x:v>SAD</x:v>
      </x:c>
      <x:c r="B244" s="3" t="str">
        <x:v>1405-07</x:v>
      </x:c>
      <x:c r="C244" s="3" t="str">
        <x:v>سهم ابزار تراکنش‌دار</x:v>
      </x:c>
      <x:c r="D244" s="3" t="str">
        <x:v>کد دستوری</x:v>
      </x:c>
      <x:c r="E244" s="38" t="n">
        <x:v>2.67</x:v>
      </x:c>
      <x:c r="F244" s="3" t="str">
        <x:v>درصد</x:v>
      </x:c>
      <x:c r="G244" s="3" t="str">
        <x:v>SHP-136</x:v>
      </x:c>
      <x:c r="H244" s="3" t="n">
        <x:v>86</x:v>
      </x:c>
      <x:c r="I244" s="3" t="str">
        <x:v>4-12</x:v>
      </x:c>
      <x:c r="J244" s="3" t="str">
        <x:v>شکست تعریف</x:v>
      </x:c>
      <x:c r="K244" s="3"/>
      <x:c r="L244" s="3"/>
      <x:c r="M244" s="3"/>
      <x:c r="N244" s="3"/>
      <x:c r="O244" s="3"/>
    </x:row>
    <x:row r="245" ht="25" customHeight="1">
      <x:c r="A245" s="2" t="str">
        <x:v>SAD</x:v>
      </x:c>
      <x:c r="B245" s="3" t="str">
        <x:v>1405-07</x:v>
      </x:c>
      <x:c r="C245" s="3" t="str">
        <x:v>سهم ابزار تراکنش‌دار</x:v>
      </x:c>
      <x:c r="D245" s="3" t="str">
        <x:v>موبایلی</x:v>
      </x:c>
      <x:c r="E245" s="38" t="n">
        <x:v>8.66</x:v>
      </x:c>
      <x:c r="F245" s="3" t="str">
        <x:v>درصد</x:v>
      </x:c>
      <x:c r="G245" s="3" t="str">
        <x:v>SHP-136</x:v>
      </x:c>
      <x:c r="H245" s="3" t="n">
        <x:v>86</x:v>
      </x:c>
      <x:c r="I245" s="3" t="str">
        <x:v>4-12</x:v>
      </x:c>
      <x:c r="J245" s="3" t="str">
        <x:v>شکست تعریف</x:v>
      </x:c>
      <x:c r="K245" s="3"/>
      <x:c r="L245" s="3"/>
      <x:c r="M245" s="3"/>
      <x:c r="N245" s="3"/>
      <x:c r="O245" s="3"/>
    </x:row>
    <x:row r="246" ht="25" customHeight="1">
      <x:c r="A246" s="2" t="str">
        <x:v>PEP</x:v>
      </x:c>
      <x:c r="B246" s="3" t="str">
        <x:v>1405-07</x:v>
      </x:c>
      <x:c r="C246" s="3" t="str">
        <x:v>سهم ابزار تراکنش‌دار</x:v>
      </x:c>
      <x:c r="D246" s="3" t="str">
        <x:v>کارت‌خوان</x:v>
      </x:c>
      <x:c r="E246" s="38" t="n">
        <x:v>9.41</x:v>
      </x:c>
      <x:c r="F246" s="3" t="str">
        <x:v>درصد</x:v>
      </x:c>
      <x:c r="G246" s="3" t="str">
        <x:v>SHP-136</x:v>
      </x:c>
      <x:c r="H246" s="3" t="n">
        <x:v>86</x:v>
      </x:c>
      <x:c r="I246" s="3" t="str">
        <x:v>4-12</x:v>
      </x:c>
      <x:c r="J246" s="3" t="str">
        <x:v>شکست تعریف</x:v>
      </x:c>
      <x:c r="K246" s="3"/>
      <x:c r="L246" s="3"/>
      <x:c r="M246" s="3"/>
      <x:c r="N246" s="3"/>
      <x:c r="O246" s="3"/>
    </x:row>
    <x:row r="247" ht="25" customHeight="1">
      <x:c r="A247" s="2" t="str">
        <x:v>PEP</x:v>
      </x:c>
      <x:c r="B247" s="3" t="str">
        <x:v>1405-07</x:v>
      </x:c>
      <x:c r="C247" s="3" t="str">
        <x:v>سهم ابزار تراکنش‌دار</x:v>
      </x:c>
      <x:c r="D247" s="3" t="str">
        <x:v>اینترنتی</x:v>
      </x:c>
      <x:c r="E247" s="38" t="n">
        <x:v>2.01</x:v>
      </x:c>
      <x:c r="F247" s="3" t="str">
        <x:v>درصد</x:v>
      </x:c>
      <x:c r="G247" s="3" t="str">
        <x:v>SHP-136</x:v>
      </x:c>
      <x:c r="H247" s="3" t="n">
        <x:v>86</x:v>
      </x:c>
      <x:c r="I247" s="3" t="str">
        <x:v>4-12</x:v>
      </x:c>
      <x:c r="J247" s="3" t="str">
        <x:v>شکست تعریف</x:v>
      </x:c>
      <x:c r="K247" s="3"/>
      <x:c r="L247" s="3"/>
      <x:c r="M247" s="3"/>
      <x:c r="N247" s="3"/>
      <x:c r="O247" s="3"/>
    </x:row>
    <x:row r="248" ht="25" customHeight="1">
      <x:c r="A248" s="2" t="str">
        <x:v>PEP</x:v>
      </x:c>
      <x:c r="B248" s="3" t="str">
        <x:v>1405-07</x:v>
      </x:c>
      <x:c r="C248" s="3" t="str">
        <x:v>سهم ابزار تراکنش‌دار</x:v>
      </x:c>
      <x:c r="D248" s="3" t="str">
        <x:v>کد دستوری</x:v>
      </x:c>
      <x:c r="E248" s="38" t="n">
        <x:v>0</x:v>
      </x:c>
      <x:c r="F248" s="3" t="str">
        <x:v>درصد</x:v>
      </x:c>
      <x:c r="G248" s="3" t="str">
        <x:v>SHP-136</x:v>
      </x:c>
      <x:c r="H248" s="3" t="n">
        <x:v>86</x:v>
      </x:c>
      <x:c r="I248" s="3" t="str">
        <x:v>4-12</x:v>
      </x:c>
      <x:c r="J248" s="3" t="str">
        <x:v>شکست تعریف</x:v>
      </x:c>
      <x:c r="K248" s="3"/>
      <x:c r="L248" s="3"/>
      <x:c r="M248" s="3"/>
      <x:c r="N248" s="3"/>
      <x:c r="O248" s="3"/>
    </x:row>
    <x:row r="249" ht="25" customHeight="1">
      <x:c r="A249" s="2" t="str">
        <x:v>PEP</x:v>
      </x:c>
      <x:c r="B249" s="3" t="str">
        <x:v>1405-07</x:v>
      </x:c>
      <x:c r="C249" s="3" t="str">
        <x:v>سهم ابزار تراکنش‌دار</x:v>
      </x:c>
      <x:c r="D249" s="3" t="str">
        <x:v>موبایلی</x:v>
      </x:c>
      <x:c r="E249" s="38" t="n">
        <x:v>1.3</x:v>
      </x:c>
      <x:c r="F249" s="3" t="str">
        <x:v>درصد</x:v>
      </x:c>
      <x:c r="G249" s="3" t="str">
        <x:v>SHP-136</x:v>
      </x:c>
      <x:c r="H249" s="3" t="n">
        <x:v>86</x:v>
      </x:c>
      <x:c r="I249" s="3" t="str">
        <x:v>4-12</x:v>
      </x:c>
      <x:c r="J249" s="3" t="str">
        <x:v>شکست تعریف</x:v>
      </x:c>
      <x:c r="K249" s="3"/>
      <x:c r="L249" s="3"/>
      <x:c r="M249" s="3"/>
      <x:c r="N249" s="3"/>
      <x:c r="O249" s="3"/>
    </x:row>
    <x:row r="250" ht="25" customHeight="1">
      <x:c r="A250" s="2" t="str">
        <x:v>SEP</x:v>
      </x:c>
      <x:c r="B250" s="3" t="str">
        <x:v>1405-07</x:v>
      </x:c>
      <x:c r="C250" s="3" t="str">
        <x:v>سهم ابزار تراکنش‌دار</x:v>
      </x:c>
      <x:c r="D250" s="3" t="str">
        <x:v>کارت‌خوان</x:v>
      </x:c>
      <x:c r="E250" s="38" t="n">
        <x:v>13.42</x:v>
      </x:c>
      <x:c r="F250" s="3" t="str">
        <x:v>درصد</x:v>
      </x:c>
      <x:c r="G250" s="3" t="str">
        <x:v>SHP-136</x:v>
      </x:c>
      <x:c r="H250" s="3" t="n">
        <x:v>86</x:v>
      </x:c>
      <x:c r="I250" s="3" t="str">
        <x:v>4-12</x:v>
      </x:c>
      <x:c r="J250" s="3" t="str">
        <x:v>شکست تعریف</x:v>
      </x:c>
      <x:c r="K250" s="3"/>
      <x:c r="L250" s="3"/>
      <x:c r="M250" s="3"/>
      <x:c r="N250" s="3"/>
      <x:c r="O250" s="3"/>
    </x:row>
    <x:row r="251" ht="25" customHeight="1">
      <x:c r="A251" s="2" t="str">
        <x:v>SEP</x:v>
      </x:c>
      <x:c r="B251" s="3" t="str">
        <x:v>1405-07</x:v>
      </x:c>
      <x:c r="C251" s="3" t="str">
        <x:v>سهم ابزار تراکنش‌دار</x:v>
      </x:c>
      <x:c r="D251" s="3" t="str">
        <x:v>اینترنتی</x:v>
      </x:c>
      <x:c r="E251" s="38" t="n">
        <x:v>34.57</x:v>
      </x:c>
      <x:c r="F251" s="3" t="str">
        <x:v>درصد</x:v>
      </x:c>
      <x:c r="G251" s="3" t="str">
        <x:v>SHP-136</x:v>
      </x:c>
      <x:c r="H251" s="3" t="n">
        <x:v>86</x:v>
      </x:c>
      <x:c r="I251" s="3" t="str">
        <x:v>4-12</x:v>
      </x:c>
      <x:c r="J251" s="3" t="str">
        <x:v>شکست تعریف</x:v>
      </x:c>
      <x:c r="K251" s="3"/>
      <x:c r="L251" s="3"/>
      <x:c r="M251" s="3"/>
      <x:c r="N251" s="3"/>
      <x:c r="O251" s="3"/>
    </x:row>
    <x:row r="252" ht="25" customHeight="1">
      <x:c r="A252" s="2" t="str">
        <x:v>SEP</x:v>
      </x:c>
      <x:c r="B252" s="3" t="str">
        <x:v>1405-07</x:v>
      </x:c>
      <x:c r="C252" s="3" t="str">
        <x:v>سهم ابزار تراکنش‌دار</x:v>
      </x:c>
      <x:c r="D252" s="3" t="str">
        <x:v>کد دستوری</x:v>
      </x:c>
      <x:c r="E252" s="38" t="n">
        <x:v>56.67</x:v>
      </x:c>
      <x:c r="F252" s="3" t="str">
        <x:v>درصد</x:v>
      </x:c>
      <x:c r="G252" s="3" t="str">
        <x:v>SHP-136</x:v>
      </x:c>
      <x:c r="H252" s="3" t="n">
        <x:v>86</x:v>
      </x:c>
      <x:c r="I252" s="3" t="str">
        <x:v>4-12</x:v>
      </x:c>
      <x:c r="J252" s="3" t="str">
        <x:v>شکست تعریف</x:v>
      </x:c>
      <x:c r="K252" s="3"/>
      <x:c r="L252" s="3"/>
      <x:c r="M252" s="3"/>
      <x:c r="N252" s="3"/>
      <x:c r="O252" s="3"/>
    </x:row>
    <x:row r="253" ht="25" customHeight="1">
      <x:c r="A253" s="2" t="str">
        <x:v>SEP</x:v>
      </x:c>
      <x:c r="B253" s="3" t="str">
        <x:v>1405-07</x:v>
      </x:c>
      <x:c r="C253" s="3" t="str">
        <x:v>سهم ابزار تراکنش‌دار</x:v>
      </x:c>
      <x:c r="D253" s="3" t="str">
        <x:v>موبایلی</x:v>
      </x:c>
      <x:c r="E253" s="38" t="n">
        <x:v>15.58</x:v>
      </x:c>
      <x:c r="F253" s="3" t="str">
        <x:v>درصد</x:v>
      </x:c>
      <x:c r="G253" s="3" t="str">
        <x:v>SHP-136</x:v>
      </x:c>
      <x:c r="H253" s="3" t="n">
        <x:v>86</x:v>
      </x:c>
      <x:c r="I253" s="3" t="str">
        <x:v>4-12</x:v>
      </x:c>
      <x:c r="J253" s="3" t="str">
        <x:v>شکست تعریف</x:v>
      </x:c>
      <x:c r="K253" s="3"/>
      <x:c r="L253" s="3"/>
      <x:c r="M253" s="3"/>
      <x:c r="N253" s="3"/>
      <x:c r="O253" s="3"/>
    </x:row>
    <x:row r="254" ht="25" customHeight="1">
      <x:c r="A254" s="2" t="str">
        <x:v>SPH</x:v>
      </x:c>
      <x:c r="B254" s="3" t="str">
        <x:v>1405-07</x:v>
      </x:c>
      <x:c r="C254" s="3" t="str">
        <x:v>سهم ابزار تراکنش‌دار</x:v>
      </x:c>
      <x:c r="D254" s="3" t="str">
        <x:v>کارت‌خوان</x:v>
      </x:c>
      <x:c r="E254" s="38" t="n">
        <x:v>6.36</x:v>
      </x:c>
      <x:c r="F254" s="3" t="str">
        <x:v>درصد</x:v>
      </x:c>
      <x:c r="G254" s="3" t="str">
        <x:v>SHP-136</x:v>
      </x:c>
      <x:c r="H254" s="3" t="n">
        <x:v>86</x:v>
      </x:c>
      <x:c r="I254" s="3" t="str">
        <x:v>4-12</x:v>
      </x:c>
      <x:c r="J254" s="3" t="str">
        <x:v>شکست تعریف</x:v>
      </x:c>
      <x:c r="K254" s="3"/>
      <x:c r="L254" s="3"/>
      <x:c r="M254" s="3"/>
      <x:c r="N254" s="3"/>
      <x:c r="O254" s="3"/>
    </x:row>
    <x:row r="255" ht="25" customHeight="1">
      <x:c r="A255" s="2" t="str">
        <x:v>SPH</x:v>
      </x:c>
      <x:c r="B255" s="3" t="str">
        <x:v>1405-07</x:v>
      </x:c>
      <x:c r="C255" s="3" t="str">
        <x:v>سهم ابزار تراکنش‌دار</x:v>
      </x:c>
      <x:c r="D255" s="3" t="str">
        <x:v>اینترنتی</x:v>
      </x:c>
      <x:c r="E255" s="38" t="n">
        <x:v>8.63</x:v>
      </x:c>
      <x:c r="F255" s="3" t="str">
        <x:v>درصد</x:v>
      </x:c>
      <x:c r="G255" s="3" t="str">
        <x:v>SHP-136</x:v>
      </x:c>
      <x:c r="H255" s="3" t="n">
        <x:v>86</x:v>
      </x:c>
      <x:c r="I255" s="3" t="str">
        <x:v>4-12</x:v>
      </x:c>
      <x:c r="J255" s="3" t="str">
        <x:v>شکست تعریف</x:v>
      </x:c>
      <x:c r="K255" s="3"/>
      <x:c r="L255" s="3"/>
      <x:c r="M255" s="3"/>
      <x:c r="N255" s="3"/>
      <x:c r="O255" s="3"/>
    </x:row>
    <x:row r="256" ht="25" customHeight="1">
      <x:c r="A256" s="2" t="str">
        <x:v>SPH</x:v>
      </x:c>
      <x:c r="B256" s="3" t="str">
        <x:v>1405-07</x:v>
      </x:c>
      <x:c r="C256" s="3" t="str">
        <x:v>سهم ابزار تراکنش‌دار</x:v>
      </x:c>
      <x:c r="D256" s="3" t="str">
        <x:v>کد دستوری</x:v>
      </x:c>
      <x:c r="E256" s="38" t="n">
        <x:v>0</x:v>
      </x:c>
      <x:c r="F256" s="3" t="str">
        <x:v>درصد</x:v>
      </x:c>
      <x:c r="G256" s="3" t="str">
        <x:v>SHP-136</x:v>
      </x:c>
      <x:c r="H256" s="3" t="n">
        <x:v>86</x:v>
      </x:c>
      <x:c r="I256" s="3" t="str">
        <x:v>4-12</x:v>
      </x:c>
      <x:c r="J256" s="3" t="str">
        <x:v>شکست تعریف</x:v>
      </x:c>
      <x:c r="K256" s="3"/>
      <x:c r="L256" s="3"/>
      <x:c r="M256" s="3"/>
      <x:c r="N256" s="3"/>
      <x:c r="O256" s="3"/>
    </x:row>
    <x:row r="257" ht="25" customHeight="1">
      <x:c r="A257" s="2" t="str">
        <x:v>SPH</x:v>
      </x:c>
      <x:c r="B257" s="3" t="str">
        <x:v>1405-07</x:v>
      </x:c>
      <x:c r="C257" s="3" t="str">
        <x:v>سهم ابزار تراکنش‌دار</x:v>
      </x:c>
      <x:c r="D257" s="3" t="str">
        <x:v>موبایلی</x:v>
      </x:c>
      <x:c r="E257" s="38" t="n">
        <x:v>24.24</x:v>
      </x:c>
      <x:c r="F257" s="3" t="str">
        <x:v>درصد</x:v>
      </x:c>
      <x:c r="G257" s="3" t="str">
        <x:v>SHP-136</x:v>
      </x:c>
      <x:c r="H257" s="3" t="n">
        <x:v>86</x:v>
      </x:c>
      <x:c r="I257" s="3" t="str">
        <x:v>4-12</x:v>
      </x:c>
      <x:c r="J257" s="3" t="str">
        <x:v>شکست تعریف</x:v>
      </x:c>
      <x:c r="K257" s="3"/>
      <x:c r="L257" s="3"/>
      <x:c r="M257" s="3"/>
      <x:c r="N257" s="3"/>
      <x:c r="O257" s="3"/>
    </x:row>
    <x:row r="258" ht="25" customHeight="1">
      <x:c r="A258" s="2" t="str">
        <x:v>NOV</x:v>
      </x:c>
      <x:c r="B258" s="3" t="str">
        <x:v>1405-07</x:v>
      </x:c>
      <x:c r="C258" s="3" t="str">
        <x:v>سهم ابزار تراکنش‌دار</x:v>
      </x:c>
      <x:c r="D258" s="3" t="str">
        <x:v>کارت‌خوان</x:v>
      </x:c>
      <x:c r="E258" s="38" t="n">
        <x:v>17.17</x:v>
      </x:c>
      <x:c r="F258" s="3" t="str">
        <x:v>درصد</x:v>
      </x:c>
      <x:c r="G258" s="3" t="str">
        <x:v>SHP-136</x:v>
      </x:c>
      <x:c r="H258" s="3" t="n">
        <x:v>86</x:v>
      </x:c>
      <x:c r="I258" s="3" t="str">
        <x:v>4-12</x:v>
      </x:c>
      <x:c r="J258" s="3" t="str">
        <x:v>شکست تعریف</x:v>
      </x:c>
      <x:c r="K258" s="3"/>
      <x:c r="L258" s="3"/>
      <x:c r="M258" s="3"/>
      <x:c r="N258" s="3"/>
      <x:c r="O258" s="3"/>
    </x:row>
    <x:row r="259" ht="25" customHeight="1">
      <x:c r="A259" s="2" t="str">
        <x:v>NOV</x:v>
      </x:c>
      <x:c r="B259" s="3" t="str">
        <x:v>1405-07</x:v>
      </x:c>
      <x:c r="C259" s="3" t="str">
        <x:v>سهم ابزار تراکنش‌دار</x:v>
      </x:c>
      <x:c r="D259" s="3" t="str">
        <x:v>اینترنتی</x:v>
      </x:c>
      <x:c r="E259" s="38" t="n">
        <x:v>0.44</x:v>
      </x:c>
      <x:c r="F259" s="3" t="str">
        <x:v>درصد</x:v>
      </x:c>
      <x:c r="G259" s="3" t="str">
        <x:v>SHP-136</x:v>
      </x:c>
      <x:c r="H259" s="3" t="n">
        <x:v>86</x:v>
      </x:c>
      <x:c r="I259" s="3" t="str">
        <x:v>4-12</x:v>
      </x:c>
      <x:c r="J259" s="3" t="str">
        <x:v>شکست تعریف</x:v>
      </x:c>
      <x:c r="K259" s="3"/>
      <x:c r="L259" s="3"/>
      <x:c r="M259" s="3"/>
      <x:c r="N259" s="3"/>
      <x:c r="O259" s="3"/>
    </x:row>
    <x:row r="260" ht="25" customHeight="1">
      <x:c r="A260" s="2" t="str">
        <x:v>NOV</x:v>
      </x:c>
      <x:c r="B260" s="3" t="str">
        <x:v>1405-07</x:v>
      </x:c>
      <x:c r="C260" s="3" t="str">
        <x:v>سهم ابزار تراکنش‌دار</x:v>
      </x:c>
      <x:c r="D260" s="3" t="str">
        <x:v>کد دستوری</x:v>
      </x:c>
      <x:c r="E260" s="38" t="n">
        <x:v>0</x:v>
      </x:c>
      <x:c r="F260" s="3" t="str">
        <x:v>درصد</x:v>
      </x:c>
      <x:c r="G260" s="3" t="str">
        <x:v>SHP-136</x:v>
      </x:c>
      <x:c r="H260" s="3" t="n">
        <x:v>86</x:v>
      </x:c>
      <x:c r="I260" s="3" t="str">
        <x:v>4-12</x:v>
      </x:c>
      <x:c r="J260" s="3" t="str">
        <x:v>شکست تعریف</x:v>
      </x:c>
      <x:c r="K260" s="3"/>
      <x:c r="L260" s="3"/>
      <x:c r="M260" s="3"/>
      <x:c r="N260" s="3"/>
      <x:c r="O260" s="3"/>
    </x:row>
    <x:row r="261" ht="25" customHeight="1">
      <x:c r="A261" s="2" t="str">
        <x:v>NOV</x:v>
      </x:c>
      <x:c r="B261" s="3" t="str">
        <x:v>1405-07</x:v>
      </x:c>
      <x:c r="C261" s="3" t="str">
        <x:v>سهم ابزار تراکنش‌دار</x:v>
      </x:c>
      <x:c r="D261" s="3" t="str">
        <x:v>موبایلی</x:v>
      </x:c>
      <x:c r="E261" s="38" t="n">
        <x:v>0</x:v>
      </x:c>
      <x:c r="F261" s="3" t="str">
        <x:v>درصد</x:v>
      </x:c>
      <x:c r="G261" s="3" t="str">
        <x:v>SHP-136</x:v>
      </x:c>
      <x:c r="H261" s="3" t="n">
        <x:v>86</x:v>
      </x:c>
      <x:c r="I261" s="3" t="str">
        <x:v>4-12</x:v>
      </x:c>
      <x:c r="J261" s="3" t="str">
        <x:v>شکست تعریف</x:v>
      </x:c>
      <x:c r="K261" s="3"/>
      <x:c r="L261" s="3"/>
    </x:row>
    <x:row r="262" ht="25" customHeight="1">
      <x:c r="A262" s="2" t="str">
        <x:v>RTP</x:v>
      </x:c>
      <x:c r="B262" s="3" t="str">
        <x:v>1405-07</x:v>
      </x:c>
      <x:c r="C262" s="3" t="str">
        <x:v>سهم ابزار تراکنش‌دار</x:v>
      </x:c>
      <x:c r="D262" s="3" t="str">
        <x:v>کارت‌خوان</x:v>
      </x:c>
      <x:c r="E262" s="38" t="n">
        <x:v>9.05</x:v>
      </x:c>
      <x:c r="F262" s="3" t="str">
        <x:v>درصد</x:v>
      </x:c>
      <x:c r="G262" s="3" t="str">
        <x:v>SHP-136</x:v>
      </x:c>
      <x:c r="H262" s="3" t="n">
        <x:v>86</x:v>
      </x:c>
      <x:c r="I262" s="3" t="str">
        <x:v>4-12</x:v>
      </x:c>
      <x:c r="J262" s="3" t="str">
        <x:v>شکست تعریف</x:v>
      </x:c>
      <x:c r="K262" s="3"/>
      <x:c r="L262" s="3"/>
    </x:row>
    <x:row r="263" ht="25" customHeight="1">
      <x:c r="A263" s="2" t="str">
        <x:v>RTP</x:v>
      </x:c>
      <x:c r="B263" s="3" t="str">
        <x:v>1405-07</x:v>
      </x:c>
      <x:c r="C263" s="3" t="str">
        <x:v>سهم ابزار تراکنش‌دار</x:v>
      </x:c>
      <x:c r="D263" s="3" t="str">
        <x:v>اینترنتی</x:v>
      </x:c>
      <x:c r="E263" s="38" t="n">
        <x:v>2.8</x:v>
      </x:c>
      <x:c r="F263" s="3" t="str">
        <x:v>درصد</x:v>
      </x:c>
      <x:c r="G263" s="3" t="str">
        <x:v>SHP-136</x:v>
      </x:c>
      <x:c r="H263" s="3" t="n">
        <x:v>86</x:v>
      </x:c>
      <x:c r="I263" s="3" t="str">
        <x:v>4-12</x:v>
      </x:c>
      <x:c r="J263" s="3" t="str">
        <x:v>شکست تعریف</x:v>
      </x:c>
      <x:c r="K263" s="3"/>
      <x:c r="L263" s="3"/>
    </x:row>
    <x:row r="264" ht="25" customHeight="1">
      <x:c r="A264" s="2" t="str">
        <x:v>RTP</x:v>
      </x:c>
      <x:c r="B264" s="3" t="str">
        <x:v>1405-07</x:v>
      </x:c>
      <x:c r="C264" s="3" t="str">
        <x:v>سهم ابزار تراکنش‌دار</x:v>
      </x:c>
      <x:c r="D264" s="3" t="str">
        <x:v>کد دستوری</x:v>
      </x:c>
      <x:c r="E264" s="38" t="n">
        <x:v>13.33</x:v>
      </x:c>
      <x:c r="F264" s="3" t="str">
        <x:v>درصد</x:v>
      </x:c>
      <x:c r="G264" s="3" t="str">
        <x:v>SHP-136</x:v>
      </x:c>
      <x:c r="H264" s="3" t="n">
        <x:v>86</x:v>
      </x:c>
      <x:c r="I264" s="3" t="str">
        <x:v>4-12</x:v>
      </x:c>
      <x:c r="J264" s="3" t="str">
        <x:v>شکست تعریف</x:v>
      </x:c>
      <x:c r="K264" s="3"/>
      <x:c r="L264" s="3"/>
    </x:row>
    <x:row r="265" ht="25" customHeight="1">
      <x:c r="A265" s="2" t="str">
        <x:v>RTP</x:v>
      </x:c>
      <x:c r="B265" s="3" t="str">
        <x:v>1405-07</x:v>
      </x:c>
      <x:c r="C265" s="3" t="str">
        <x:v>سهم ابزار تراکنش‌دار</x:v>
      </x:c>
      <x:c r="D265" s="3" t="str">
        <x:v>موبایلی</x:v>
      </x:c>
      <x:c r="E265" s="38" t="n">
        <x:v>16.45</x:v>
      </x:c>
      <x:c r="F265" s="3" t="str">
        <x:v>درصد</x:v>
      </x:c>
      <x:c r="G265" s="3" t="str">
        <x:v>SHP-136</x:v>
      </x:c>
      <x:c r="H265" s="3" t="n">
        <x:v>86</x:v>
      </x:c>
      <x:c r="I265" s="3" t="str">
        <x:v>4-12</x:v>
      </x:c>
      <x:c r="J265" s="3" t="str">
        <x:v>شکست تعریف</x:v>
      </x:c>
      <x:c r="K265" s="3"/>
      <x:c r="L265" s="3"/>
    </x:row>
    <x:row r="266" ht="25" customHeight="1">
      <x:c r="A266" s="2" t="str">
        <x:v>ARV</x:v>
      </x:c>
      <x:c r="B266" s="3" t="str">
        <x:v>1405-07</x:v>
      </x:c>
      <x:c r="C266" s="3" t="str">
        <x:v>سهم ابزار تراکنش‌دار</x:v>
      </x:c>
      <x:c r="D266" s="3" t="str">
        <x:v>کارت‌خوان</x:v>
      </x:c>
      <x:c r="E266" s="38" t="n">
        <x:v>2.39</x:v>
      </x:c>
      <x:c r="F266" s="3" t="str">
        <x:v>درصد</x:v>
      </x:c>
      <x:c r="G266" s="3" t="str">
        <x:v>SHP-136</x:v>
      </x:c>
      <x:c r="H266" s="3" t="n">
        <x:v>86</x:v>
      </x:c>
      <x:c r="I266" s="3" t="str">
        <x:v>4-12</x:v>
      </x:c>
      <x:c r="J266" s="3" t="str">
        <x:v>شکست تعریف</x:v>
      </x:c>
      <x:c r="K266" s="3"/>
      <x:c r="L266" s="3"/>
    </x:row>
    <x:row r="267" ht="25" customHeight="1">
      <x:c r="A267" s="2" t="str">
        <x:v>ARV</x:v>
      </x:c>
      <x:c r="B267" s="3" t="str">
        <x:v>1405-07</x:v>
      </x:c>
      <x:c r="C267" s="3" t="str">
        <x:v>سهم ابزار تراکنش‌دار</x:v>
      </x:c>
      <x:c r="D267" s="3" t="str">
        <x:v>اینترنتی</x:v>
      </x:c>
      <x:c r="E267" s="38" t="n">
        <x:v>0.16</x:v>
      </x:c>
      <x:c r="F267" s="3" t="str">
        <x:v>درصد</x:v>
      </x:c>
      <x:c r="G267" s="3" t="str">
        <x:v>SHP-136</x:v>
      </x:c>
      <x:c r="H267" s="3" t="n">
        <x:v>86</x:v>
      </x:c>
      <x:c r="I267" s="3" t="str">
        <x:v>4-12</x:v>
      </x:c>
      <x:c r="J267" s="3" t="str">
        <x:v>شکست تعریف</x:v>
      </x:c>
      <x:c r="K267" s="3"/>
      <x:c r="L267" s="3"/>
    </x:row>
    <x:row r="268" ht="25" customHeight="1">
      <x:c r="A268" s="2" t="str">
        <x:v>ARV</x:v>
      </x:c>
      <x:c r="B268" s="3" t="str">
        <x:v>1405-07</x:v>
      </x:c>
      <x:c r="C268" s="3" t="str">
        <x:v>سهم ابزار تراکنش‌دار</x:v>
      </x:c>
      <x:c r="D268" s="3" t="str">
        <x:v>کد دستوری</x:v>
      </x:c>
      <x:c r="E268" s="38" t="n">
        <x:v>0</x:v>
      </x:c>
      <x:c r="F268" s="3" t="str">
        <x:v>درصد</x:v>
      </x:c>
      <x:c r="G268" s="3" t="str">
        <x:v>SHP-136</x:v>
      </x:c>
      <x:c r="H268" s="3" t="n">
        <x:v>86</x:v>
      </x:c>
      <x:c r="I268" s="3" t="str">
        <x:v>4-12</x:v>
      </x:c>
      <x:c r="J268" s="3" t="str">
        <x:v>شکست تعریف</x:v>
      </x:c>
      <x:c r="K268" s="3"/>
      <x:c r="L268" s="3"/>
    </x:row>
    <x:row r="269" ht="25" customHeight="1">
      <x:c r="A269" s="2" t="str">
        <x:v>ARV</x:v>
      </x:c>
      <x:c r="B269" s="3" t="str">
        <x:v>1405-07</x:v>
      </x:c>
      <x:c r="C269" s="3" t="str">
        <x:v>سهم ابزار تراکنش‌دار</x:v>
      </x:c>
      <x:c r="D269" s="3" t="str">
        <x:v>موبایلی</x:v>
      </x:c>
      <x:c r="E269" s="38" t="n">
        <x:v>0.43</x:v>
      </x:c>
      <x:c r="F269" s="3" t="str">
        <x:v>درصد</x:v>
      </x:c>
      <x:c r="G269" s="3" t="str">
        <x:v>SHP-136</x:v>
      </x:c>
      <x:c r="H269" s="3" t="n">
        <x:v>86</x:v>
      </x:c>
      <x:c r="I269" s="3" t="str">
        <x:v>4-12</x:v>
      </x:c>
      <x:c r="J269" s="3" t="str">
        <x:v>شکست تعریف</x:v>
      </x:c>
      <x:c r="K269" s="3"/>
      <x:c r="L269" s="3"/>
    </x:row>
    <x:row r="270" ht="25" customHeight="1">
      <x:c r="A270" s="2" t="str">
        <x:v>FAN</x:v>
      </x:c>
      <x:c r="B270" s="3" t="str">
        <x:v>1405-07</x:v>
      </x:c>
      <x:c r="C270" s="3" t="str">
        <x:v>سهم ابزار تراکنش‌دار</x:v>
      </x:c>
      <x:c r="D270" s="3" t="str">
        <x:v>کارت‌خوان</x:v>
      </x:c>
      <x:c r="E270" s="38" t="n">
        <x:v>5.01</x:v>
      </x:c>
      <x:c r="F270" s="3" t="str">
        <x:v>درصد</x:v>
      </x:c>
      <x:c r="G270" s="3" t="str">
        <x:v>SHP-136</x:v>
      </x:c>
      <x:c r="H270" s="3" t="n">
        <x:v>86</x:v>
      </x:c>
      <x:c r="I270" s="3" t="str">
        <x:v>4-12</x:v>
      </x:c>
      <x:c r="J270" s="3" t="str">
        <x:v>شکست تعریف</x:v>
      </x:c>
      <x:c r="K270" s="3"/>
      <x:c r="L270" s="3"/>
    </x:row>
    <x:row r="271" ht="25" customHeight="1">
      <x:c r="A271" s="2" t="str">
        <x:v>FAN</x:v>
      </x:c>
      <x:c r="B271" s="3" t="str">
        <x:v>1405-07</x:v>
      </x:c>
      <x:c r="C271" s="3" t="str">
        <x:v>سهم ابزار تراکنش‌دار</x:v>
      </x:c>
      <x:c r="D271" s="3" t="str">
        <x:v>اینترنتی</x:v>
      </x:c>
      <x:c r="E271" s="38" t="n">
        <x:v>0.79</x:v>
      </x:c>
      <x:c r="F271" s="3" t="str">
        <x:v>درصد</x:v>
      </x:c>
      <x:c r="G271" s="3" t="str">
        <x:v>SHP-136</x:v>
      </x:c>
      <x:c r="H271" s="3" t="n">
        <x:v>86</x:v>
      </x:c>
      <x:c r="I271" s="3" t="str">
        <x:v>4-12</x:v>
      </x:c>
      <x:c r="J271" s="3" t="str">
        <x:v>شکست تعریف</x:v>
      </x:c>
      <x:c r="K271" s="3"/>
      <x:c r="L271" s="3"/>
    </x:row>
    <x:row r="272" ht="25" customHeight="1">
      <x:c r="A272" s="2" t="str">
        <x:v>FAN</x:v>
      </x:c>
      <x:c r="B272" s="3" t="str">
        <x:v>1405-07</x:v>
      </x:c>
      <x:c r="C272" s="3" t="str">
        <x:v>سهم ابزار تراکنش‌دار</x:v>
      </x:c>
      <x:c r="D272" s="3" t="str">
        <x:v>کد دستوری</x:v>
      </x:c>
      <x:c r="E272" s="38" t="n">
        <x:v>0</x:v>
      </x:c>
      <x:c r="F272" s="3" t="str">
        <x:v>درصد</x:v>
      </x:c>
      <x:c r="G272" s="3" t="str">
        <x:v>SHP-136</x:v>
      </x:c>
      <x:c r="H272" s="3" t="n">
        <x:v>86</x:v>
      </x:c>
      <x:c r="I272" s="3" t="str">
        <x:v>4-12</x:v>
      </x:c>
      <x:c r="J272" s="3" t="str">
        <x:v>شکست تعریف</x:v>
      </x:c>
      <x:c r="K272" s="3"/>
      <x:c r="L272" s="3"/>
    </x:row>
    <x:row r="273" ht="25" customHeight="1">
      <x:c r="A273" s="2" t="str">
        <x:v>FAN</x:v>
      </x:c>
      <x:c r="B273" s="3" t="str">
        <x:v>1405-07</x:v>
      </x:c>
      <x:c r="C273" s="3" t="str">
        <x:v>سهم ابزار تراکنش‌دار</x:v>
      </x:c>
      <x:c r="D273" s="3" t="str">
        <x:v>موبایلی</x:v>
      </x:c>
      <x:c r="E273" s="38" t="n">
        <x:v>0</x:v>
      </x:c>
      <x:c r="F273" s="3" t="str">
        <x:v>درصد</x:v>
      </x:c>
      <x:c r="G273" s="3" t="str">
        <x:v>SHP-136</x:v>
      </x:c>
      <x:c r="H273" s="3" t="n">
        <x:v>86</x:v>
      </x:c>
      <x:c r="I273" s="3" t="str">
        <x:v>4-12</x:v>
      </x:c>
      <x:c r="J273" s="3" t="str">
        <x:v>شکست تعریف</x:v>
      </x:c>
      <x:c r="K273" s="3"/>
      <x:c r="L273" s="3"/>
    </x:row>
    <x:row r="274" ht="25" customHeight="1">
      <x:c r="A274" s="2" t="str">
        <x:v>KISH</x:v>
      </x:c>
      <x:c r="B274" s="3" t="str">
        <x:v>1405-07</x:v>
      </x:c>
      <x:c r="C274" s="3" t="str">
        <x:v>سهم ابزار تراکنش‌دار</x:v>
      </x:c>
      <x:c r="D274" s="3" t="str">
        <x:v>کارت‌خوان</x:v>
      </x:c>
      <x:c r="E274" s="38" t="n">
        <x:v>9.08</x:v>
      </x:c>
      <x:c r="F274" s="3" t="str">
        <x:v>درصد</x:v>
      </x:c>
      <x:c r="G274" s="3" t="str">
        <x:v>SHP-136</x:v>
      </x:c>
      <x:c r="H274" s="3" t="n">
        <x:v>86</x:v>
      </x:c>
      <x:c r="I274" s="3" t="str">
        <x:v>4-12</x:v>
      </x:c>
      <x:c r="J274" s="3" t="str">
        <x:v>شکست تعریف</x:v>
      </x:c>
      <x:c r="K274" s="3"/>
      <x:c r="L274" s="3"/>
    </x:row>
    <x:row r="275" ht="25" customHeight="1">
      <x:c r="A275" s="2" t="str">
        <x:v>KISH</x:v>
      </x:c>
      <x:c r="B275" s="3" t="str">
        <x:v>1405-07</x:v>
      </x:c>
      <x:c r="C275" s="3" t="str">
        <x:v>سهم ابزار تراکنش‌دار</x:v>
      </x:c>
      <x:c r="D275" s="3" t="str">
        <x:v>اینترنتی</x:v>
      </x:c>
      <x:c r="E275" s="38" t="n">
        <x:v>1</x:v>
      </x:c>
      <x:c r="F275" s="3" t="str">
        <x:v>درصد</x:v>
      </x:c>
      <x:c r="G275" s="3" t="str">
        <x:v>SHP-136</x:v>
      </x:c>
      <x:c r="H275" s="3" t="n">
        <x:v>86</x:v>
      </x:c>
      <x:c r="I275" s="3" t="str">
        <x:v>4-12</x:v>
      </x:c>
      <x:c r="J275" s="3" t="str">
        <x:v>شکست تعریف</x:v>
      </x:c>
      <x:c r="K275" s="3"/>
      <x:c r="L275" s="3"/>
    </x:row>
    <x:row r="276" ht="25" customHeight="1">
      <x:c r="A276" s="2" t="str">
        <x:v>KISH</x:v>
      </x:c>
      <x:c r="B276" s="3" t="str">
        <x:v>1405-07</x:v>
      </x:c>
      <x:c r="C276" s="3" t="str">
        <x:v>سهم ابزار تراکنش‌دار</x:v>
      </x:c>
      <x:c r="D276" s="3" t="str">
        <x:v>کد دستوری</x:v>
      </x:c>
      <x:c r="E276" s="38" t="n">
        <x:v>0</x:v>
      </x:c>
      <x:c r="F276" s="3" t="str">
        <x:v>درصد</x:v>
      </x:c>
      <x:c r="G276" s="3" t="str">
        <x:v>SHP-136</x:v>
      </x:c>
      <x:c r="H276" s="3" t="n">
        <x:v>86</x:v>
      </x:c>
      <x:c r="I276" s="3" t="str">
        <x:v>4-12</x:v>
      </x:c>
      <x:c r="J276" s="3" t="str">
        <x:v>شکست تعریف</x:v>
      </x:c>
      <x:c r="K276" s="3"/>
      <x:c r="L276" s="3"/>
    </x:row>
    <x:row r="277" ht="25" customHeight="1">
      <x:c r="A277" s="2" t="str">
        <x:v>KISH</x:v>
      </x:c>
      <x:c r="B277" s="3" t="str">
        <x:v>1405-07</x:v>
      </x:c>
      <x:c r="C277" s="3" t="str">
        <x:v>سهم ابزار تراکنش‌دار</x:v>
      </x:c>
      <x:c r="D277" s="3" t="str">
        <x:v>موبایلی</x:v>
      </x:c>
      <x:c r="E277" s="38" t="n">
        <x:v>0</x:v>
      </x:c>
      <x:c r="F277" s="3" t="str">
        <x:v>درصد</x:v>
      </x:c>
      <x:c r="G277" s="3" t="str">
        <x:v>SHP-136</x:v>
      </x:c>
      <x:c r="H277" s="3" t="n">
        <x:v>86</x:v>
      </x:c>
      <x:c r="I277" s="3" t="str">
        <x:v>4-12</x:v>
      </x:c>
      <x:c r="J277" s="3" t="str">
        <x:v>شکست تعریف</x:v>
      </x:c>
      <x:c r="K277" s="3"/>
      <x:c r="L277" s="3"/>
    </x:row>
    <x:row r="278" ht="25" customHeight="1">
      <x:c r="A278" s="2" t="str">
        <x:v>AP</x:v>
      </x:c>
      <x:c r="B278" s="3" t="str">
        <x:v>1405-07</x:v>
      </x:c>
      <x:c r="C278" s="3" t="str">
        <x:v>سهم تعداد کارت‌خوان</x:v>
      </x:c>
      <x:c r="D278" s="3" t="str">
        <x:v>کارت‌خوان</x:v>
      </x:c>
      <x:c r="E278" s="38" t="n">
        <x:v>3.6</x:v>
      </x:c>
      <x:c r="F278" s="3" t="str">
        <x:v>درصد</x:v>
      </x:c>
      <x:c r="G278" s="3" t="str">
        <x:v>SHP-136</x:v>
      </x:c>
      <x:c r="H278" s="3" t="n">
        <x:v>93</x:v>
      </x:c>
      <x:c r="I278" s="3" t="str">
        <x:v>4-15</x:v>
      </x:c>
      <x:c r="J278" s="3" t="str">
        <x:v>مجاز با کنترل</x:v>
      </x:c>
      <x:c r="K278" s="3"/>
      <x:c r="L278" s="3"/>
    </x:row>
    <x:row r="279" ht="25" customHeight="1">
      <x:c r="A279" s="2" t="str">
        <x:v>AP</x:v>
      </x:c>
      <x:c r="B279" s="3" t="str">
        <x:v>1405-07</x:v>
      </x:c>
      <x:c r="C279" s="3" t="str">
        <x:v>اثربخشی کارت‌خوان فعال</x:v>
      </x:c>
      <x:c r="D279" s="3" t="str">
        <x:v>کارت‌خوان</x:v>
      </x:c>
      <x:c r="E279" s="38" t="n">
        <x:v>0.885</x:v>
      </x:c>
      <x:c r="F279" s="3" t="str">
        <x:v>نسبت</x:v>
      </x:c>
      <x:c r="G279" s="3" t="str">
        <x:v>SHP-136</x:v>
      </x:c>
      <x:c r="H279" s="3" t="n">
        <x:v>93</x:v>
      </x:c>
      <x:c r="I279" s="3" t="str">
        <x:v>4-15</x:v>
      </x:c>
      <x:c r="J279" s="3" t="str">
        <x:v>مجاز با کنترل</x:v>
      </x:c>
      <x:c r="K279" s="3"/>
      <x:c r="L279" s="3"/>
    </x:row>
    <x:row r="280" ht="25" customHeight="1">
      <x:c r="A280" s="2" t="str">
        <x:v>DAM</x:v>
      </x:c>
      <x:c r="B280" s="3" t="str">
        <x:v>1405-07</x:v>
      </x:c>
      <x:c r="C280" s="3" t="str">
        <x:v>سهم تعداد کارت‌خوان</x:v>
      </x:c>
      <x:c r="D280" s="3" t="str">
        <x:v>کارت‌خوان</x:v>
      </x:c>
      <x:c r="E280" s="38" t="n">
        <x:v>0.25</x:v>
      </x:c>
      <x:c r="F280" s="3" t="str">
        <x:v>درصد</x:v>
      </x:c>
      <x:c r="G280" s="3" t="str">
        <x:v>SHP-136</x:v>
      </x:c>
      <x:c r="H280" s="3" t="n">
        <x:v>93</x:v>
      </x:c>
      <x:c r="I280" s="3" t="str">
        <x:v>4-15</x:v>
      </x:c>
      <x:c r="J280" s="3" t="str">
        <x:v>مجاز با کنترل</x:v>
      </x:c>
      <x:c r="K280" s="3"/>
      <x:c r="L280" s="3"/>
    </x:row>
    <x:row r="281" ht="25" customHeight="1">
      <x:c r="A281" s="2" t="str">
        <x:v>DAM</x:v>
      </x:c>
      <x:c r="B281" s="3" t="str">
        <x:v>1405-07</x:v>
      </x:c>
      <x:c r="C281" s="3" t="str">
        <x:v>اثربخشی کارت‌خوان فعال</x:v>
      </x:c>
      <x:c r="D281" s="3" t="str">
        <x:v>کارت‌خوان</x:v>
      </x:c>
      <x:c r="E281" s="38" t="n">
        <x:v>0.329</x:v>
      </x:c>
      <x:c r="F281" s="3" t="str">
        <x:v>نسبت</x:v>
      </x:c>
      <x:c r="G281" s="3" t="str">
        <x:v>SHP-136</x:v>
      </x:c>
      <x:c r="H281" s="3" t="n">
        <x:v>93</x:v>
      </x:c>
      <x:c r="I281" s="3" t="str">
        <x:v>4-15</x:v>
      </x:c>
      <x:c r="J281" s="3" t="str">
        <x:v>مجاز با کنترل</x:v>
      </x:c>
      <x:c r="K281" s="3"/>
      <x:c r="L281" s="3"/>
    </x:row>
    <x:row r="282" ht="25" customHeight="1">
      <x:c r="A282" s="2" t="str">
        <x:v>BEP</x:v>
      </x:c>
      <x:c r="B282" s="3" t="str">
        <x:v>1405-07</x:v>
      </x:c>
      <x:c r="C282" s="3" t="str">
        <x:v>سهم تعداد کارت‌خوان</x:v>
      </x:c>
      <x:c r="D282" s="3" t="str">
        <x:v>کارت‌خوان</x:v>
      </x:c>
      <x:c r="E282" s="38" t="n">
        <x:v>20.7</x:v>
      </x:c>
      <x:c r="F282" s="3" t="str">
        <x:v>درصد</x:v>
      </x:c>
      <x:c r="G282" s="3" t="str">
        <x:v>SHP-136</x:v>
      </x:c>
      <x:c r="H282" s="3" t="n">
        <x:v>93</x:v>
      </x:c>
      <x:c r="I282" s="3" t="str">
        <x:v>4-15</x:v>
      </x:c>
      <x:c r="J282" s="3" t="str">
        <x:v>مجاز با کنترل</x:v>
      </x:c>
      <x:c r="K282" s="3"/>
      <x:c r="L282" s="3"/>
    </x:row>
    <x:row r="283" ht="25" customHeight="1">
      <x:c r="A283" s="2" t="str">
        <x:v>BEP</x:v>
      </x:c>
      <x:c r="B283" s="3" t="str">
        <x:v>1405-07</x:v>
      </x:c>
      <x:c r="C283" s="3" t="str">
        <x:v>اثربخشی کارت‌خوان فعال</x:v>
      </x:c>
      <x:c r="D283" s="3" t="str">
        <x:v>کارت‌خوان</x:v>
      </x:c>
      <x:c r="E283" s="38" t="n">
        <x:v>1.472</x:v>
      </x:c>
      <x:c r="F283" s="3" t="str">
        <x:v>نسبت</x:v>
      </x:c>
      <x:c r="G283" s="3" t="str">
        <x:v>SHP-136</x:v>
      </x:c>
      <x:c r="H283" s="3" t="n">
        <x:v>93</x:v>
      </x:c>
      <x:c r="I283" s="3" t="str">
        <x:v>4-15</x:v>
      </x:c>
      <x:c r="J283" s="3" t="str">
        <x:v>مجاز با کنترل</x:v>
      </x:c>
      <x:c r="K283" s="3"/>
      <x:c r="L283" s="3"/>
    </x:row>
    <x:row r="284" ht="25" customHeight="1">
      <x:c r="A284" s="2" t="str">
        <x:v>SAD</x:v>
      </x:c>
      <x:c r="B284" s="3" t="str">
        <x:v>1405-07</x:v>
      </x:c>
      <x:c r="C284" s="3" t="str">
        <x:v>سهم تعداد کارت‌خوان</x:v>
      </x:c>
      <x:c r="D284" s="3" t="str">
        <x:v>کارت‌خوان</x:v>
      </x:c>
      <x:c r="E284" s="38" t="n">
        <x:v>6.68</x:v>
      </x:c>
      <x:c r="F284" s="3" t="str">
        <x:v>درصد</x:v>
      </x:c>
      <x:c r="G284" s="3" t="str">
        <x:v>SHP-136</x:v>
      </x:c>
      <x:c r="H284" s="3" t="n">
        <x:v>93</x:v>
      </x:c>
      <x:c r="I284" s="3" t="str">
        <x:v>4-15</x:v>
      </x:c>
      <x:c r="J284" s="3" t="str">
        <x:v>مجاز با کنترل</x:v>
      </x:c>
      <x:c r="K284" s="3"/>
      <x:c r="L284" s="3"/>
    </x:row>
    <x:row r="285" ht="25" customHeight="1">
      <x:c r="A285" s="2" t="str">
        <x:v>SAD</x:v>
      </x:c>
      <x:c r="B285" s="3" t="str">
        <x:v>1405-07</x:v>
      </x:c>
      <x:c r="C285" s="3" t="str">
        <x:v>اثربخشی کارت‌خوان فعال</x:v>
      </x:c>
      <x:c r="D285" s="3" t="str">
        <x:v>کارت‌خوان</x:v>
      </x:c>
      <x:c r="E285" s="38" t="n">
        <x:v>0.961</x:v>
      </x:c>
      <x:c r="F285" s="3" t="str">
        <x:v>نسبت</x:v>
      </x:c>
      <x:c r="G285" s="3" t="str">
        <x:v>SHP-136</x:v>
      </x:c>
      <x:c r="H285" s="3" t="n">
        <x:v>93</x:v>
      </x:c>
      <x:c r="I285" s="3" t="str">
        <x:v>4-15</x:v>
      </x:c>
      <x:c r="J285" s="3" t="str">
        <x:v>مجاز با کنترل</x:v>
      </x:c>
      <x:c r="K285" s="3"/>
      <x:c r="L285" s="3"/>
    </x:row>
    <x:row r="286" ht="25" customHeight="1">
      <x:c r="A286" s="2" t="str">
        <x:v>PEP</x:v>
      </x:c>
      <x:c r="B286" s="3" t="str">
        <x:v>1405-07</x:v>
      </x:c>
      <x:c r="C286" s="3" t="str">
        <x:v>سهم تعداد کارت‌خوان</x:v>
      </x:c>
      <x:c r="D286" s="3" t="str">
        <x:v>کارت‌خوان</x:v>
      </x:c>
      <x:c r="E286" s="38" t="n">
        <x:v>4.75</x:v>
      </x:c>
      <x:c r="F286" s="3" t="str">
        <x:v>درصد</x:v>
      </x:c>
      <x:c r="G286" s="3" t="str">
        <x:v>SHP-136</x:v>
      </x:c>
      <x:c r="H286" s="3" t="n">
        <x:v>93</x:v>
      </x:c>
      <x:c r="I286" s="3" t="str">
        <x:v>4-15</x:v>
      </x:c>
      <x:c r="J286" s="3" t="str">
        <x:v>مجاز با کنترل</x:v>
      </x:c>
      <x:c r="K286" s="3"/>
      <x:c r="L286" s="3"/>
    </x:row>
    <x:row r="287" ht="25" customHeight="1">
      <x:c r="A287" s="2" t="str">
        <x:v>PEP</x:v>
      </x:c>
      <x:c r="B287" s="3" t="str">
        <x:v>1405-07</x:v>
      </x:c>
      <x:c r="C287" s="3" t="str">
        <x:v>اثربخشی کارت‌خوان فعال</x:v>
      </x:c>
      <x:c r="D287" s="3" t="str">
        <x:v>کارت‌خوان</x:v>
      </x:c>
      <x:c r="E287" s="38" t="n">
        <x:v>0.517</x:v>
      </x:c>
      <x:c r="F287" s="3" t="str">
        <x:v>نسبت</x:v>
      </x:c>
      <x:c r="G287" s="3" t="str">
        <x:v>SHP-136</x:v>
      </x:c>
      <x:c r="H287" s="3" t="n">
        <x:v>93</x:v>
      </x:c>
      <x:c r="I287" s="3" t="str">
        <x:v>4-15</x:v>
      </x:c>
      <x:c r="J287" s="3" t="str">
        <x:v>مجاز با کنترل</x:v>
      </x:c>
      <x:c r="K287" s="3"/>
      <x:c r="L287" s="3"/>
    </x:row>
    <x:row r="288" ht="25" customHeight="1">
      <x:c r="A288" s="2" t="str">
        <x:v>SEP</x:v>
      </x:c>
      <x:c r="B288" s="3" t="str">
        <x:v>1405-07</x:v>
      </x:c>
      <x:c r="C288" s="3" t="str">
        <x:v>سهم تعداد کارت‌خوان</x:v>
      </x:c>
      <x:c r="D288" s="3" t="str">
        <x:v>کارت‌خوان</x:v>
      </x:c>
      <x:c r="E288" s="38" t="n">
        <x:v>19.31</x:v>
      </x:c>
      <x:c r="F288" s="3" t="str">
        <x:v>درصد</x:v>
      </x:c>
      <x:c r="G288" s="3" t="str">
        <x:v>SHP-136</x:v>
      </x:c>
      <x:c r="H288" s="3" t="n">
        <x:v>93</x:v>
      </x:c>
      <x:c r="I288" s="3" t="str">
        <x:v>4-15</x:v>
      </x:c>
      <x:c r="J288" s="3" t="str">
        <x:v>مجاز با کنترل</x:v>
      </x:c>
      <x:c r="K288" s="3"/>
      <x:c r="L288" s="3"/>
    </x:row>
    <x:row r="289" ht="25" customHeight="1">
      <x:c r="A289" s="2" t="str">
        <x:v>SEP</x:v>
      </x:c>
      <x:c r="B289" s="3" t="str">
        <x:v>1405-07</x:v>
      </x:c>
      <x:c r="C289" s="3" t="str">
        <x:v>اثربخشی کارت‌خوان فعال</x:v>
      </x:c>
      <x:c r="D289" s="3" t="str">
        <x:v>کارت‌خوان</x:v>
      </x:c>
      <x:c r="E289" s="38" t="n">
        <x:v>1.459</x:v>
      </x:c>
      <x:c r="F289" s="3" t="str">
        <x:v>نسبت</x:v>
      </x:c>
      <x:c r="G289" s="3" t="str">
        <x:v>SHP-136</x:v>
      </x:c>
      <x:c r="H289" s="3" t="n">
        <x:v>93</x:v>
      </x:c>
      <x:c r="I289" s="3" t="str">
        <x:v>4-15</x:v>
      </x:c>
      <x:c r="J289" s="3" t="str">
        <x:v>مجاز با کنترل</x:v>
      </x:c>
      <x:c r="K289" s="3"/>
      <x:c r="L289" s="3"/>
    </x:row>
    <x:row r="290" ht="25" customHeight="1">
      <x:c r="A290" s="2" t="str">
        <x:v>SPH</x:v>
      </x:c>
      <x:c r="B290" s="3" t="str">
        <x:v>1405-07</x:v>
      </x:c>
      <x:c r="C290" s="3" t="str">
        <x:v>سهم تعداد کارت‌خوان</x:v>
      </x:c>
      <x:c r="D290" s="3" t="str">
        <x:v>کارت‌خوان</x:v>
      </x:c>
      <x:c r="E290" s="38" t="n">
        <x:v>3.71</x:v>
      </x:c>
      <x:c r="F290" s="3" t="str">
        <x:v>درصد</x:v>
      </x:c>
      <x:c r="G290" s="3" t="str">
        <x:v>SHP-136</x:v>
      </x:c>
      <x:c r="H290" s="3" t="n">
        <x:v>93</x:v>
      </x:c>
      <x:c r="I290" s="3" t="str">
        <x:v>4-15</x:v>
      </x:c>
      <x:c r="J290" s="3" t="str">
        <x:v>مجاز با کنترل</x:v>
      </x:c>
      <x:c r="K290" s="3"/>
      <x:c r="L290" s="3"/>
    </x:row>
    <x:row r="291" ht="25" customHeight="1">
      <x:c r="A291" s="2" t="str">
        <x:v>SPH</x:v>
      </x:c>
      <x:c r="B291" s="3" t="str">
        <x:v>1405-07</x:v>
      </x:c>
      <x:c r="C291" s="3" t="str">
        <x:v>اثربخشی کارت‌خوان فعال</x:v>
      </x:c>
      <x:c r="D291" s="3" t="str">
        <x:v>کارت‌خوان</x:v>
      </x:c>
      <x:c r="E291" s="38" t="n">
        <x:v>0.558</x:v>
      </x:c>
      <x:c r="F291" s="3" t="str">
        <x:v>نسبت</x:v>
      </x:c>
      <x:c r="G291" s="3" t="str">
        <x:v>SHP-136</x:v>
      </x:c>
      <x:c r="H291" s="3" t="n">
        <x:v>93</x:v>
      </x:c>
      <x:c r="I291" s="3" t="str">
        <x:v>4-15</x:v>
      </x:c>
      <x:c r="J291" s="3" t="str">
        <x:v>مجاز با کنترل</x:v>
      </x:c>
      <x:c r="K291" s="3"/>
      <x:c r="L291" s="3"/>
    </x:row>
    <x:row r="292" ht="25" customHeight="1">
      <x:c r="A292" s="2" t="str">
        <x:v>NOV</x:v>
      </x:c>
      <x:c r="B292" s="3" t="str">
        <x:v>1405-07</x:v>
      </x:c>
      <x:c r="C292" s="3" t="str">
        <x:v>سهم تعداد کارت‌خوان</x:v>
      </x:c>
      <x:c r="D292" s="3" t="str">
        <x:v>کارت‌خوان</x:v>
      </x:c>
      <x:c r="E292" s="38" t="n">
        <x:v>12.33</x:v>
      </x:c>
      <x:c r="F292" s="3" t="str">
        <x:v>درصد</x:v>
      </x:c>
      <x:c r="G292" s="3" t="str">
        <x:v>SHP-136</x:v>
      </x:c>
      <x:c r="H292" s="3" t="n">
        <x:v>93</x:v>
      </x:c>
      <x:c r="I292" s="3" t="str">
        <x:v>4-15</x:v>
      </x:c>
      <x:c r="J292" s="3" t="str">
        <x:v>مجاز با کنترل</x:v>
      </x:c>
      <x:c r="K292" s="3"/>
      <x:c r="L292" s="3"/>
    </x:row>
    <x:row r="293" ht="25" customHeight="1">
      <x:c r="A293" s="2" t="str">
        <x:v>NOV</x:v>
      </x:c>
      <x:c r="B293" s="3" t="str">
        <x:v>1405-07</x:v>
      </x:c>
      <x:c r="C293" s="3" t="str">
        <x:v>اثربخشی کارت‌خوان فعال</x:v>
      </x:c>
      <x:c r="D293" s="3" t="str">
        <x:v>کارت‌خوان</x:v>
      </x:c>
      <x:c r="E293" s="38" t="n">
        <x:v>0.716</x:v>
      </x:c>
      <x:c r="F293" s="3" t="str">
        <x:v>نسبت</x:v>
      </x:c>
      <x:c r="G293" s="3" t="str">
        <x:v>SHP-136</x:v>
      </x:c>
      <x:c r="H293" s="3" t="n">
        <x:v>93</x:v>
      </x:c>
      <x:c r="I293" s="3" t="str">
        <x:v>4-15</x:v>
      </x:c>
      <x:c r="J293" s="3" t="str">
        <x:v>مجاز با کنترل</x:v>
      </x:c>
      <x:c r="K293" s="3"/>
      <x:c r="L293" s="3"/>
    </x:row>
    <x:row r="294" ht="25" customHeight="1">
      <x:c r="A294" s="2" t="str">
        <x:v>RTP</x:v>
      </x:c>
      <x:c r="B294" s="3" t="str">
        <x:v>1405-07</x:v>
      </x:c>
      <x:c r="C294" s="3" t="str">
        <x:v>سهم تعداد کارت‌خوان</x:v>
      </x:c>
      <x:c r="D294" s="3" t="str">
        <x:v>کارت‌خوان</x:v>
      </x:c>
      <x:c r="E294" s="38" t="n">
        <x:v>12.38</x:v>
      </x:c>
      <x:c r="F294" s="3" t="str">
        <x:v>درصد</x:v>
      </x:c>
      <x:c r="G294" s="3" t="str">
        <x:v>SHP-136</x:v>
      </x:c>
      <x:c r="H294" s="3" t="n">
        <x:v>93</x:v>
      </x:c>
      <x:c r="I294" s="3" t="str">
        <x:v>4-15</x:v>
      </x:c>
      <x:c r="J294" s="3" t="str">
        <x:v>مجاز با کنترل</x:v>
      </x:c>
      <x:c r="K294" s="3"/>
      <x:c r="L294" s="3"/>
    </x:row>
    <x:row r="295" ht="25" customHeight="1">
      <x:c r="A295" s="2" t="str">
        <x:v>RTP</x:v>
      </x:c>
      <x:c r="B295" s="3" t="str">
        <x:v>1405-07</x:v>
      </x:c>
      <x:c r="C295" s="3" t="str">
        <x:v>اثربخشی کارت‌خوان فعال</x:v>
      </x:c>
      <x:c r="D295" s="3" t="str">
        <x:v>کارت‌خوان</x:v>
      </x:c>
      <x:c r="E295" s="38" t="n">
        <x:v>1.437</x:v>
      </x:c>
      <x:c r="F295" s="3" t="str">
        <x:v>نسبت</x:v>
      </x:c>
      <x:c r="G295" s="3" t="str">
        <x:v>SHP-136</x:v>
      </x:c>
      <x:c r="H295" s="3" t="n">
        <x:v>93</x:v>
      </x:c>
      <x:c r="I295" s="3" t="str">
        <x:v>4-15</x:v>
      </x:c>
      <x:c r="J295" s="3" t="str">
        <x:v>مجاز با کنترل</x:v>
      </x:c>
      <x:c r="K295" s="3"/>
      <x:c r="L295" s="3"/>
    </x:row>
    <x:row r="296" ht="25" customHeight="1">
      <x:c r="A296" s="2" t="str">
        <x:v>ARV</x:v>
      </x:c>
      <x:c r="B296" s="3" t="str">
        <x:v>1405-07</x:v>
      </x:c>
      <x:c r="C296" s="3" t="str">
        <x:v>سهم تعداد کارت‌خوان</x:v>
      </x:c>
      <x:c r="D296" s="3" t="str">
        <x:v>کارت‌خوان</x:v>
      </x:c>
      <x:c r="E296" s="38" t="n">
        <x:v>8.6</x:v>
      </x:c>
      <x:c r="F296" s="3" t="str">
        <x:v>درصد</x:v>
      </x:c>
      <x:c r="G296" s="3" t="str">
        <x:v>SHP-136</x:v>
      </x:c>
      <x:c r="H296" s="3" t="n">
        <x:v>93</x:v>
      </x:c>
      <x:c r="I296" s="3" t="str">
        <x:v>4-15</x:v>
      </x:c>
      <x:c r="J296" s="3" t="str">
        <x:v>مجاز با کنترل</x:v>
      </x:c>
      <x:c r="K296" s="3"/>
      <x:c r="L296" s="3"/>
    </x:row>
    <x:row r="297" ht="25" customHeight="1">
      <x:c r="A297" s="2" t="str">
        <x:v>ARV</x:v>
      </x:c>
      <x:c r="B297" s="3" t="str">
        <x:v>1405-07</x:v>
      </x:c>
      <x:c r="C297" s="3" t="str">
        <x:v>اثربخشی کارت‌خوان فعال</x:v>
      </x:c>
      <x:c r="D297" s="3" t="str">
        <x:v>کارت‌خوان</x:v>
      </x:c>
      <x:c r="E297" s="38" t="n">
        <x:v>3.541</x:v>
      </x:c>
      <x:c r="F297" s="3" t="str">
        <x:v>نسبت</x:v>
      </x:c>
      <x:c r="G297" s="3" t="str">
        <x:v>SHP-136</x:v>
      </x:c>
      <x:c r="H297" s="3" t="n">
        <x:v>93</x:v>
      </x:c>
      <x:c r="I297" s="3" t="str">
        <x:v>4-15</x:v>
      </x:c>
      <x:c r="J297" s="3" t="str">
        <x:v>مجاز با کنترل</x:v>
      </x:c>
      <x:c r="K297" s="3"/>
      <x:c r="L297" s="3"/>
    </x:row>
    <x:row r="298" ht="25" customHeight="1">
      <x:c r="A298" s="2" t="str">
        <x:v>FAN</x:v>
      </x:c>
      <x:c r="B298" s="3" t="str">
        <x:v>1405-07</x:v>
      </x:c>
      <x:c r="C298" s="3" t="str">
        <x:v>سهم تعداد کارت‌خوان</x:v>
      </x:c>
      <x:c r="D298" s="3" t="str">
        <x:v>کارت‌خوان</x:v>
      </x:c>
      <x:c r="E298" s="38" t="n">
        <x:v>1.84</x:v>
      </x:c>
      <x:c r="F298" s="3" t="str">
        <x:v>درصد</x:v>
      </x:c>
      <x:c r="G298" s="3" t="str">
        <x:v>SHP-136</x:v>
      </x:c>
      <x:c r="H298" s="3" t="n">
        <x:v>93</x:v>
      </x:c>
      <x:c r="I298" s="3" t="str">
        <x:v>4-15</x:v>
      </x:c>
      <x:c r="J298" s="3" t="str">
        <x:v>مجاز با کنترل</x:v>
      </x:c>
      <x:c r="K298" s="3"/>
      <x:c r="L298" s="3"/>
    </x:row>
    <x:row r="299" ht="25" customHeight="1">
      <x:c r="A299" s="2" t="str">
        <x:v>FAN</x:v>
      </x:c>
      <x:c r="B299" s="3" t="str">
        <x:v>1405-07</x:v>
      </x:c>
      <x:c r="C299" s="3" t="str">
        <x:v>اثربخشی کارت‌خوان فعال</x:v>
      </x:c>
      <x:c r="D299" s="3" t="str">
        <x:v>کارت‌خوان</x:v>
      </x:c>
      <x:c r="E299" s="38" t="n">
        <x:v>0.238</x:v>
      </x:c>
      <x:c r="F299" s="3" t="str">
        <x:v>نسبت</x:v>
      </x:c>
      <x:c r="G299" s="3" t="str">
        <x:v>SHP-136</x:v>
      </x:c>
      <x:c r="H299" s="3" t="n">
        <x:v>93</x:v>
      </x:c>
      <x:c r="I299" s="3" t="str">
        <x:v>4-15</x:v>
      </x:c>
      <x:c r="J299" s="3" t="str">
        <x:v>مجاز با کنترل</x:v>
      </x:c>
      <x:c r="K299" s="3"/>
      <x:c r="L299" s="3"/>
    </x:row>
    <x:row r="300" ht="25" customHeight="1">
      <x:c r="A300" s="2" t="str">
        <x:v>KISH</x:v>
      </x:c>
      <x:c r="B300" s="3" t="str">
        <x:v>1405-07</x:v>
      </x:c>
      <x:c r="C300" s="3" t="str">
        <x:v>سهم تعداد کارت‌خوان</x:v>
      </x:c>
      <x:c r="D300" s="3" t="str">
        <x:v>کارت‌خوان</x:v>
      </x:c>
      <x:c r="E300" s="38" t="n">
        <x:v>5.85</x:v>
      </x:c>
      <x:c r="F300" s="3" t="str">
        <x:v>درصد</x:v>
      </x:c>
      <x:c r="G300" s="3" t="str">
        <x:v>SHP-136</x:v>
      </x:c>
      <x:c r="H300" s="3" t="n">
        <x:v>93</x:v>
      </x:c>
      <x:c r="I300" s="3" t="str">
        <x:v>4-15</x:v>
      </x:c>
      <x:c r="J300" s="3" t="str">
        <x:v>مجاز با کنترل</x:v>
      </x:c>
      <x:c r="K300" s="3"/>
      <x:c r="L300" s="3"/>
    </x:row>
    <x:row r="301" ht="25" customHeight="1">
      <x:c r="A301" s="2" t="str">
        <x:v>KISH</x:v>
      </x:c>
      <x:c r="B301" s="3" t="str">
        <x:v>1405-07</x:v>
      </x:c>
      <x:c r="C301" s="3" t="str">
        <x:v>اثربخشی کارت‌خوان فعال</x:v>
      </x:c>
      <x:c r="D301" s="3" t="str">
        <x:v>کارت‌خوان</x:v>
      </x:c>
      <x:c r="E301" s="38" t="n">
        <x:v>0.644</x:v>
      </x:c>
      <x:c r="F301" s="3" t="str">
        <x:v>نسبت</x:v>
      </x:c>
      <x:c r="G301" s="3" t="str">
        <x:v>SHP-136</x:v>
      </x:c>
      <x:c r="H301" s="3" t="n">
        <x:v>93</x:v>
      </x:c>
      <x:c r="I301" s="3" t="str">
        <x:v>4-15</x:v>
      </x:c>
      <x:c r="J301" s="3" t="str">
        <x:v>مجاز با کنترل</x:v>
      </x:c>
      <x:c r="K301" s="3"/>
      <x:c r="L301" s="3"/>
    </x:row>
    <x:row r="302" ht="25" customHeight="1">
      <x:c r="A302" s="2" t="str">
        <x:v>AP</x:v>
      </x:c>
      <x:c r="B302" s="3" t="str">
        <x:v>1405-07</x:v>
      </x:c>
      <x:c r="C302" s="3" t="str">
        <x:v>اثربخشی کارت‌خوان تراکنش‌دار</x:v>
      </x:c>
      <x:c r="D302" s="3" t="str">
        <x:v>کارت‌خوان</x:v>
      </x:c>
      <x:c r="E302" s="38" t="n">
        <x:v>0.88</x:v>
      </x:c>
      <x:c r="F302" s="3" t="str">
        <x:v>نسبت</x:v>
      </x:c>
      <x:c r="G302" s="3" t="str">
        <x:v>SHP-136</x:v>
      </x:c>
      <x:c r="H302" s="3" t="n">
        <x:v>95</x:v>
      </x:c>
      <x:c r="I302" s="3" t="str">
        <x:v>4-16</x:v>
      </x:c>
      <x:c r="J302" s="3" t="str">
        <x:v>شکست تعریف</x:v>
      </x:c>
      <x:c r="K302" s="3"/>
      <x:c r="L302" s="3"/>
    </x:row>
    <x:row r="303" ht="25" customHeight="1">
      <x:c r="A303" s="2" t="str">
        <x:v>DAM</x:v>
      </x:c>
      <x:c r="B303" s="3" t="str">
        <x:v>1405-07</x:v>
      </x:c>
      <x:c r="C303" s="3" t="str">
        <x:v>اثربخشی کارت‌خوان تراکنش‌دار</x:v>
      </x:c>
      <x:c r="D303" s="3" t="str">
        <x:v>کارت‌خوان</x:v>
      </x:c>
      <x:c r="E303" s="38" t="n">
        <x:v>0.457</x:v>
      </x:c>
      <x:c r="F303" s="3" t="str">
        <x:v>نسبت</x:v>
      </x:c>
      <x:c r="G303" s="3" t="str">
        <x:v>SHP-136</x:v>
      </x:c>
      <x:c r="H303" s="3" t="n">
        <x:v>95</x:v>
      </x:c>
      <x:c r="I303" s="3" t="str">
        <x:v>4-16</x:v>
      </x:c>
      <x:c r="J303" s="3" t="str">
        <x:v>شکست تعریف</x:v>
      </x:c>
      <x:c r="K303" s="3"/>
      <x:c r="L303" s="3"/>
    </x:row>
    <x:row r="304" ht="25" customHeight="1">
      <x:c r="A304" s="2" t="str">
        <x:v>BEP</x:v>
      </x:c>
      <x:c r="B304" s="3" t="str">
        <x:v>1405-07</x:v>
      </x:c>
      <x:c r="C304" s="3" t="str">
        <x:v>اثربخشی کارت‌خوان تراکنش‌دار</x:v>
      </x:c>
      <x:c r="D304" s="3" t="str">
        <x:v>کارت‌خوان</x:v>
      </x:c>
      <x:c r="E304" s="38" t="n">
        <x:v>1.284</x:v>
      </x:c>
      <x:c r="F304" s="3" t="str">
        <x:v>نسبت</x:v>
      </x:c>
      <x:c r="G304" s="3" t="str">
        <x:v>SHP-136</x:v>
      </x:c>
      <x:c r="H304" s="3" t="n">
        <x:v>95</x:v>
      </x:c>
      <x:c r="I304" s="3" t="str">
        <x:v>4-16</x:v>
      </x:c>
      <x:c r="J304" s="3" t="str">
        <x:v>شکست تعریف</x:v>
      </x:c>
      <x:c r="K304" s="3"/>
      <x:c r="L304" s="3"/>
    </x:row>
    <x:row r="305" ht="25" customHeight="1">
      <x:c r="A305" s="2" t="str">
        <x:v>SAD</x:v>
      </x:c>
      <x:c r="B305" s="3" t="str">
        <x:v>1405-07</x:v>
      </x:c>
      <x:c r="C305" s="3" t="str">
        <x:v>اثربخشی کارت‌خوان تراکنش‌دار</x:v>
      </x:c>
      <x:c r="D305" s="3" t="str">
        <x:v>کارت‌خوان</x:v>
      </x:c>
      <x:c r="E305" s="38" t="n">
        <x:v>0.91</x:v>
      </x:c>
      <x:c r="F305" s="3" t="str">
        <x:v>نسبت</x:v>
      </x:c>
      <x:c r="G305" s="3" t="str">
        <x:v>SHP-136</x:v>
      </x:c>
      <x:c r="H305" s="3" t="n">
        <x:v>95</x:v>
      </x:c>
      <x:c r="I305" s="3" t="str">
        <x:v>4-16</x:v>
      </x:c>
      <x:c r="J305" s="3" t="str">
        <x:v>شکست تعریف</x:v>
      </x:c>
      <x:c r="K305" s="3"/>
      <x:c r="L305" s="3"/>
    </x:row>
    <x:row r="306" ht="25" customHeight="1">
      <x:c r="A306" s="2" t="str">
        <x:v>PEP</x:v>
      </x:c>
      <x:c r="B306" s="3" t="str">
        <x:v>1405-07</x:v>
      </x:c>
      <x:c r="C306" s="3" t="str">
        <x:v>اثربخشی کارت‌خوان تراکنش‌دار</x:v>
      </x:c>
      <x:c r="D306" s="3" t="str">
        <x:v>کارت‌خوان</x:v>
      </x:c>
      <x:c r="E306" s="38" t="n">
        <x:v>0.504</x:v>
      </x:c>
      <x:c r="F306" s="3" t="str">
        <x:v>نسبت</x:v>
      </x:c>
      <x:c r="G306" s="3" t="str">
        <x:v>SHP-136</x:v>
      </x:c>
      <x:c r="H306" s="3" t="n">
        <x:v>95</x:v>
      </x:c>
      <x:c r="I306" s="3" t="str">
        <x:v>4-16</x:v>
      </x:c>
      <x:c r="J306" s="3" t="str">
        <x:v>شکست تعریف</x:v>
      </x:c>
      <x:c r="K306" s="3"/>
      <x:c r="L306" s="3"/>
    </x:row>
    <x:row r="307" ht="25" customHeight="1">
      <x:c r="A307" s="2" t="str">
        <x:v>SEP</x:v>
      </x:c>
      <x:c r="B307" s="3" t="str">
        <x:v>1405-07</x:v>
      </x:c>
      <x:c r="C307" s="3" t="str">
        <x:v>اثربخشی کارت‌خوان تراکنش‌دار</x:v>
      </x:c>
      <x:c r="D307" s="3" t="str">
        <x:v>کارت‌خوان</x:v>
      </x:c>
      <x:c r="E307" s="38" t="n">
        <x:v>1.439</x:v>
      </x:c>
      <x:c r="F307" s="3" t="str">
        <x:v>نسبت</x:v>
      </x:c>
      <x:c r="G307" s="3" t="str">
        <x:v>SHP-136</x:v>
      </x:c>
      <x:c r="H307" s="3" t="n">
        <x:v>95</x:v>
      </x:c>
      <x:c r="I307" s="3" t="str">
        <x:v>4-16</x:v>
      </x:c>
      <x:c r="J307" s="3" t="str">
        <x:v>شکست تعریف</x:v>
      </x:c>
      <x:c r="K307" s="3"/>
      <x:c r="L307" s="3"/>
    </x:row>
    <x:row r="308" ht="25" customHeight="1">
      <x:c r="A308" s="2" t="str">
        <x:v>SPH</x:v>
      </x:c>
      <x:c r="B308" s="3" t="str">
        <x:v>1405-07</x:v>
      </x:c>
      <x:c r="C308" s="3" t="str">
        <x:v>اثربخشی کارت‌خوان تراکنش‌دار</x:v>
      </x:c>
      <x:c r="D308" s="3" t="str">
        <x:v>کارت‌خوان</x:v>
      </x:c>
      <x:c r="E308" s="38" t="n">
        <x:v>0.583</x:v>
      </x:c>
      <x:c r="F308" s="3" t="str">
        <x:v>نسبت</x:v>
      </x:c>
      <x:c r="G308" s="3" t="str">
        <x:v>SHP-136</x:v>
      </x:c>
      <x:c r="H308" s="3" t="n">
        <x:v>95</x:v>
      </x:c>
      <x:c r="I308" s="3" t="str">
        <x:v>4-16</x:v>
      </x:c>
      <x:c r="J308" s="3" t="str">
        <x:v>شکست تعریف</x:v>
      </x:c>
      <x:c r="K308" s="3"/>
      <x:c r="L308" s="3"/>
    </x:row>
    <x:row r="309" ht="25" customHeight="1">
      <x:c r="A309" s="2" t="str">
        <x:v>NOV</x:v>
      </x:c>
      <x:c r="B309" s="3" t="str">
        <x:v>1405-07</x:v>
      </x:c>
      <x:c r="C309" s="3" t="str">
        <x:v>اثربخشی کارت‌خوان تراکنش‌دار</x:v>
      </x:c>
      <x:c r="D309" s="3" t="str">
        <x:v>کارت‌خوان</x:v>
      </x:c>
      <x:c r="E309" s="38" t="n">
        <x:v>0.718</x:v>
      </x:c>
      <x:c r="F309" s="3" t="str">
        <x:v>نسبت</x:v>
      </x:c>
      <x:c r="G309" s="3" t="str">
        <x:v>SHP-136</x:v>
      </x:c>
      <x:c r="H309" s="3" t="n">
        <x:v>95</x:v>
      </x:c>
      <x:c r="I309" s="3" t="str">
        <x:v>4-16</x:v>
      </x:c>
      <x:c r="J309" s="3" t="str">
        <x:v>شکست تعریف</x:v>
      </x:c>
      <x:c r="K309" s="3"/>
      <x:c r="L309" s="3"/>
    </x:row>
    <x:row r="310" ht="25" customHeight="1">
      <x:c r="A310" s="2" t="str">
        <x:v>RTP</x:v>
      </x:c>
      <x:c r="B310" s="3" t="str">
        <x:v>1405-07</x:v>
      </x:c>
      <x:c r="C310" s="3" t="str">
        <x:v>اثربخشی کارت‌خوان تراکنش‌دار</x:v>
      </x:c>
      <x:c r="D310" s="3" t="str">
        <x:v>کارت‌خوان</x:v>
      </x:c>
      <x:c r="E310" s="38" t="n">
        <x:v>1.369</x:v>
      </x:c>
      <x:c r="F310" s="3" t="str">
        <x:v>نسبت</x:v>
      </x:c>
      <x:c r="G310" s="3" t="str">
        <x:v>SHP-136</x:v>
      </x:c>
      <x:c r="H310" s="3" t="n">
        <x:v>95</x:v>
      </x:c>
      <x:c r="I310" s="3" t="str">
        <x:v>4-16</x:v>
      </x:c>
      <x:c r="J310" s="3" t="str">
        <x:v>شکست تعریف</x:v>
      </x:c>
      <x:c r="K310" s="3"/>
      <x:c r="L310" s="3"/>
    </x:row>
    <x:row r="311" ht="25" customHeight="1">
      <x:c r="A311" s="2" t="str">
        <x:v>ARV</x:v>
      </x:c>
      <x:c r="B311" s="3" t="str">
        <x:v>1405-07</x:v>
      </x:c>
      <x:c r="C311" s="3" t="str">
        <x:v>اثربخشی کارت‌خوان تراکنش‌دار</x:v>
      </x:c>
      <x:c r="D311" s="3" t="str">
        <x:v>کارت‌خوان</x:v>
      </x:c>
      <x:c r="E311" s="38" t="n">
        <x:v>3.598</x:v>
      </x:c>
      <x:c r="F311" s="3" t="str">
        <x:v>نسبت</x:v>
      </x:c>
      <x:c r="G311" s="3" t="str">
        <x:v>SHP-136</x:v>
      </x:c>
      <x:c r="H311" s="3" t="n">
        <x:v>95</x:v>
      </x:c>
      <x:c r="I311" s="3" t="str">
        <x:v>4-16</x:v>
      </x:c>
      <x:c r="J311" s="3" t="str">
        <x:v>شکست تعریف</x:v>
      </x:c>
      <x:c r="K311" s="3"/>
      <x:c r="L311" s="3"/>
    </x:row>
    <x:row r="312" ht="25" customHeight="1">
      <x:c r="A312" s="2" t="str">
        <x:v>FAN</x:v>
      </x:c>
      <x:c r="B312" s="3" t="str">
        <x:v>1405-07</x:v>
      </x:c>
      <x:c r="C312" s="3" t="str">
        <x:v>اثربخشی کارت‌خوان تراکنش‌دار</x:v>
      </x:c>
      <x:c r="D312" s="3" t="str">
        <x:v>کارت‌خوان</x:v>
      </x:c>
      <x:c r="E312" s="38" t="n">
        <x:v>0.368</x:v>
      </x:c>
      <x:c r="F312" s="3" t="str">
        <x:v>نسبت</x:v>
      </x:c>
      <x:c r="G312" s="3" t="str">
        <x:v>SHP-136</x:v>
      </x:c>
      <x:c r="H312" s="3" t="n">
        <x:v>95</x:v>
      </x:c>
      <x:c r="I312" s="3" t="str">
        <x:v>4-16</x:v>
      </x:c>
      <x:c r="J312" s="3" t="str">
        <x:v>شکست تعریف</x:v>
      </x:c>
      <x:c r="K312" s="3"/>
      <x:c r="L312" s="3"/>
    </x:row>
    <x:row r="313" ht="25" customHeight="1">
      <x:c r="A313" s="2" t="str">
        <x:v>KISH</x:v>
      </x:c>
      <x:c r="B313" s="3" t="str">
        <x:v>1405-07</x:v>
      </x:c>
      <x:c r="C313" s="3" t="str">
        <x:v>اثربخشی کارت‌خوان تراکنش‌دار</x:v>
      </x:c>
      <x:c r="D313" s="3" t="str">
        <x:v>کارت‌خوان</x:v>
      </x:c>
      <x:c r="E313" s="38" t="n">
        <x:v>0.644</x:v>
      </x:c>
      <x:c r="F313" s="3" t="str">
        <x:v>نسبت</x:v>
      </x:c>
      <x:c r="G313" s="3" t="str">
        <x:v>SHP-136</x:v>
      </x:c>
      <x:c r="H313" s="3" t="n">
        <x:v>95</x:v>
      </x:c>
      <x:c r="I313" s="3" t="str">
        <x:v>4-16</x:v>
      </x:c>
      <x:c r="J313" s="3" t="str">
        <x:v>شکست تعریف</x:v>
      </x:c>
      <x:c r="K313" s="3"/>
      <x:c r="L313" s="3"/>
    </x:row>
    <x:row r="314" ht="25" customHeight="1">
      <x:c r="A314" s="2" t="str">
        <x:v>AP</x:v>
      </x:c>
      <x:c r="B314" s="3" t="str">
        <x:v>1405-07</x:v>
      </x:c>
      <x:c r="C314" s="3" t="str">
        <x:v>نسبت کارت‌خوان بی‌تراکنش</x:v>
      </x:c>
      <x:c r="D314" s="3" t="str">
        <x:v>کارت‌خوان</x:v>
      </x:c>
      <x:c r="E314" s="38" t="n">
        <x:v>17.64</x:v>
      </x:c>
      <x:c r="F314" s="3" t="str">
        <x:v>درصد</x:v>
      </x:c>
      <x:c r="G314" s="3" t="str">
        <x:v>SHP-136</x:v>
      </x:c>
      <x:c r="H314" s="3" t="n">
        <x:v>101</x:v>
      </x:c>
      <x:c r="I314" s="3" t="str">
        <x:v>4-18</x:v>
      </x:c>
      <x:c r="J314" s="3" t="str">
        <x:v>شکست تعریف</x:v>
      </x:c>
      <x:c r="K314" s="3"/>
      <x:c r="L314" s="3"/>
    </x:row>
    <x:row r="315" ht="25" customHeight="1">
      <x:c r="A315" s="2" t="str">
        <x:v>DAM</x:v>
      </x:c>
      <x:c r="B315" s="3" t="str">
        <x:v>1405-07</x:v>
      </x:c>
      <x:c r="C315" s="3" t="str">
        <x:v>نسبت کارت‌خوان بی‌تراکنش</x:v>
      </x:c>
      <x:c r="D315" s="3" t="str">
        <x:v>کارت‌خوان</x:v>
      </x:c>
      <x:c r="E315" s="38" t="n">
        <x:v>41</x:v>
      </x:c>
      <x:c r="F315" s="3" t="str">
        <x:v>درصد</x:v>
      </x:c>
      <x:c r="G315" s="3" t="str">
        <x:v>SHP-136</x:v>
      </x:c>
      <x:c r="H315" s="3" t="n">
        <x:v>101</x:v>
      </x:c>
      <x:c r="I315" s="3" t="str">
        <x:v>4-18</x:v>
      </x:c>
      <x:c r="J315" s="3" t="str">
        <x:v>شکست تعریف</x:v>
      </x:c>
      <x:c r="K315" s="3"/>
      <x:c r="L315" s="3"/>
    </x:row>
    <x:row r="316" ht="25" customHeight="1">
      <x:c r="A316" s="2" t="str">
        <x:v>BEP</x:v>
      </x:c>
      <x:c r="B316" s="3" t="str">
        <x:v>1405-07</x:v>
      </x:c>
      <x:c r="C316" s="3" t="str">
        <x:v>نسبت کارت‌خوان بی‌تراکنش</x:v>
      </x:c>
      <x:c r="D316" s="3" t="str">
        <x:v>کارت‌خوان</x:v>
      </x:c>
      <x:c r="E316" s="38" t="n">
        <x:v>6.11</x:v>
      </x:c>
      <x:c r="F316" s="3" t="str">
        <x:v>درصد</x:v>
      </x:c>
      <x:c r="G316" s="3" t="str">
        <x:v>SHP-136</x:v>
      </x:c>
      <x:c r="H316" s="3" t="n">
        <x:v>101</x:v>
      </x:c>
      <x:c r="I316" s="3" t="str">
        <x:v>4-18</x:v>
      </x:c>
      <x:c r="J316" s="3" t="str">
        <x:v>شکست تعریف</x:v>
      </x:c>
      <x:c r="K316" s="3"/>
      <x:c r="L316" s="3"/>
    </x:row>
    <x:row r="317" ht="25" customHeight="1">
      <x:c r="A317" s="2" t="str">
        <x:v>SAD</x:v>
      </x:c>
      <x:c r="B317" s="3" t="str">
        <x:v>1405-07</x:v>
      </x:c>
      <x:c r="C317" s="3" t="str">
        <x:v>نسبت کارت‌خوان بی‌تراکنش</x:v>
      </x:c>
      <x:c r="D317" s="3" t="str">
        <x:v>کارت‌خوان</x:v>
      </x:c>
      <x:c r="E317" s="38" t="n">
        <x:v>13.44</x:v>
      </x:c>
      <x:c r="F317" s="3" t="str">
        <x:v>درصد</x:v>
      </x:c>
      <x:c r="G317" s="3" t="str">
        <x:v>SHP-136</x:v>
      </x:c>
      <x:c r="H317" s="3" t="n">
        <x:v>101</x:v>
      </x:c>
      <x:c r="I317" s="3" t="str">
        <x:v>4-18</x:v>
      </x:c>
      <x:c r="J317" s="3" t="str">
        <x:v>شکست تعریف</x:v>
      </x:c>
      <x:c r="K317" s="3"/>
      <x:c r="L317" s="3"/>
    </x:row>
    <x:row r="318" ht="25" customHeight="1">
      <x:c r="A318" s="2" t="str">
        <x:v>PEP</x:v>
      </x:c>
      <x:c r="B318" s="3" t="str">
        <x:v>1405-07</x:v>
      </x:c>
      <x:c r="C318" s="3" t="str">
        <x:v>نسبت کارت‌خوان بی‌تراکنش</x:v>
      </x:c>
      <x:c r="D318" s="3" t="str">
        <x:v>کارت‌خوان</x:v>
      </x:c>
      <x:c r="E318" s="38" t="n">
        <x:v>16.07</x:v>
      </x:c>
      <x:c r="F318" s="3" t="str">
        <x:v>درصد</x:v>
      </x:c>
      <x:c r="G318" s="3" t="str">
        <x:v>SHP-136</x:v>
      </x:c>
      <x:c r="H318" s="3" t="n">
        <x:v>101</x:v>
      </x:c>
      <x:c r="I318" s="3" t="str">
        <x:v>4-18</x:v>
      </x:c>
      <x:c r="J318" s="3" t="str">
        <x:v>شکست تعریف</x:v>
      </x:c>
      <x:c r="K318" s="3"/>
      <x:c r="L318" s="3"/>
    </x:row>
    <x:row r="319" ht="25" customHeight="1">
      <x:c r="A319" s="2" t="str">
        <x:v>SEP</x:v>
      </x:c>
      <x:c r="B319" s="3" t="str">
        <x:v>1405-07</x:v>
      </x:c>
      <x:c r="C319" s="3" t="str">
        <x:v>نسبت کارت‌خوان بی‌تراکنش</x:v>
      </x:c>
      <x:c r="D319" s="3" t="str">
        <x:v>کارت‌خوان</x:v>
      </x:c>
      <x:c r="E319" s="38" t="n">
        <x:v>16.95</x:v>
      </x:c>
      <x:c r="F319" s="3" t="str">
        <x:v>درصد</x:v>
      </x:c>
      <x:c r="G319" s="3" t="str">
        <x:v>SHP-136</x:v>
      </x:c>
      <x:c r="H319" s="3" t="n">
        <x:v>101</x:v>
      </x:c>
      <x:c r="I319" s="3" t="str">
        <x:v>4-18</x:v>
      </x:c>
      <x:c r="J319" s="3" t="str">
        <x:v>شکست تعریف</x:v>
      </x:c>
      <x:c r="K319" s="3"/>
      <x:c r="L319" s="3"/>
    </x:row>
    <x:row r="320" ht="25" customHeight="1">
      <x:c r="A320" s="2" t="str">
        <x:v>SPH</x:v>
      </x:c>
      <x:c r="B320" s="3" t="str">
        <x:v>1405-07</x:v>
      </x:c>
      <x:c r="C320" s="3" t="str">
        <x:v>نسبت کارت‌خوان بی‌تراکنش</x:v>
      </x:c>
      <x:c r="D320" s="3" t="str">
        <x:v>کارت‌خوان</x:v>
      </x:c>
      <x:c r="E320" s="38" t="n">
        <x:v>21.65</x:v>
      </x:c>
      <x:c r="F320" s="3" t="str">
        <x:v>درصد</x:v>
      </x:c>
      <x:c r="G320" s="3" t="str">
        <x:v>SHP-136</x:v>
      </x:c>
      <x:c r="H320" s="3" t="n">
        <x:v>101</x:v>
      </x:c>
      <x:c r="I320" s="3" t="str">
        <x:v>4-18</x:v>
      </x:c>
      <x:c r="J320" s="3" t="str">
        <x:v>شکست تعریف</x:v>
      </x:c>
      <x:c r="K320" s="3"/>
      <x:c r="L320" s="3"/>
    </x:row>
    <x:row r="321" ht="25" customHeight="1">
      <x:c r="A321" s="2" t="str">
        <x:v>NOV</x:v>
      </x:c>
      <x:c r="B321" s="3" t="str">
        <x:v>1405-07</x:v>
      </x:c>
      <x:c r="C321" s="3" t="str">
        <x:v>نسبت کارت‌خوان بی‌تراکنش</x:v>
      </x:c>
      <x:c r="D321" s="3" t="str">
        <x:v>کارت‌خوان</x:v>
      </x:c>
      <x:c r="E321" s="38" t="n">
        <x:v>18.29</x:v>
      </x:c>
      <x:c r="F321" s="3" t="str">
        <x:v>درصد</x:v>
      </x:c>
      <x:c r="G321" s="3" t="str">
        <x:v>SHP-136</x:v>
      </x:c>
      <x:c r="H321" s="3" t="n">
        <x:v>101</x:v>
      </x:c>
      <x:c r="I321" s="3" t="str">
        <x:v>4-18</x:v>
      </x:c>
      <x:c r="J321" s="3" t="str">
        <x:v>شکست تعریف</x:v>
      </x:c>
      <x:c r="K321" s="3"/>
      <x:c r="L321" s="3"/>
    </x:row>
    <x:row r="322" ht="25" customHeight="1">
      <x:c r="A322" s="2" t="str">
        <x:v>RTP</x:v>
      </x:c>
      <x:c r="B322" s="3" t="str">
        <x:v>1405-07</x:v>
      </x:c>
      <x:c r="C322" s="3" t="str">
        <x:v>نسبت کارت‌خوان بی‌تراکنش</x:v>
      </x:c>
      <x:c r="D322" s="3" t="str">
        <x:v>کارت‌خوان</x:v>
      </x:c>
      <x:c r="E322" s="38" t="n">
        <x:v>13.97</x:v>
      </x:c>
      <x:c r="F322" s="3" t="str">
        <x:v>درصد</x:v>
      </x:c>
      <x:c r="G322" s="3" t="str">
        <x:v>SHP-136</x:v>
      </x:c>
      <x:c r="H322" s="3" t="n">
        <x:v>101</x:v>
      </x:c>
      <x:c r="I322" s="3" t="str">
        <x:v>4-18</x:v>
      </x:c>
      <x:c r="J322" s="3" t="str">
        <x:v>شکست تعریف</x:v>
      </x:c>
      <x:c r="K322" s="3"/>
      <x:c r="L322" s="3"/>
    </x:row>
    <x:row r="323" ht="25" customHeight="1">
      <x:c r="A323" s="2" t="str">
        <x:v>ARV</x:v>
      </x:c>
      <x:c r="B323" s="3" t="str">
        <x:v>1405-07</x:v>
      </x:c>
      <x:c r="C323" s="3" t="str">
        <x:v>نسبت کارت‌خوان بی‌تراکنش</x:v>
      </x:c>
      <x:c r="D323" s="3" t="str">
        <x:v>کارت‌خوان</x:v>
      </x:c>
      <x:c r="E323" s="38" t="n">
        <x:v>19.39</x:v>
      </x:c>
      <x:c r="F323" s="3" t="str">
        <x:v>درصد</x:v>
      </x:c>
      <x:c r="G323" s="3" t="str">
        <x:v>SHP-136</x:v>
      </x:c>
      <x:c r="H323" s="3" t="n">
        <x:v>101</x:v>
      </x:c>
      <x:c r="I323" s="3" t="str">
        <x:v>4-18</x:v>
      </x:c>
      <x:c r="J323" s="3" t="str">
        <x:v>شکست تعریف</x:v>
      </x:c>
      <x:c r="K323" s="3"/>
      <x:c r="L323" s="3"/>
    </x:row>
    <x:row r="324" ht="25" customHeight="1">
      <x:c r="A324" s="2" t="str">
        <x:v>FAN</x:v>
      </x:c>
      <x:c r="B324" s="3" t="str">
        <x:v>1405-07</x:v>
      </x:c>
      <x:c r="C324" s="3" t="str">
        <x:v>نسبت کارت‌خوان بی‌تراکنش</x:v>
      </x:c>
      <x:c r="D324" s="3" t="str">
        <x:v>کارت‌خوان</x:v>
      </x:c>
      <x:c r="E324" s="38" t="n">
        <x:v>46.92</x:v>
      </x:c>
      <x:c r="F324" s="3" t="str">
        <x:v>درصد</x:v>
      </x:c>
      <x:c r="G324" s="3" t="str">
        <x:v>SHP-136</x:v>
      </x:c>
      <x:c r="H324" s="3" t="n">
        <x:v>101</x:v>
      </x:c>
      <x:c r="I324" s="3" t="str">
        <x:v>4-18</x:v>
      </x:c>
      <x:c r="J324" s="3" t="str">
        <x:v>شکست تعریف</x:v>
      </x:c>
      <x:c r="K324" s="3"/>
      <x:c r="L324" s="3"/>
    </x:row>
    <x:row r="325" ht="25" customHeight="1">
      <x:c r="A325" s="2" t="str">
        <x:v>KISH</x:v>
      </x:c>
      <x:c r="B325" s="3" t="str">
        <x:v>1405-07</x:v>
      </x:c>
      <x:c r="C325" s="3" t="str">
        <x:v>نسبت کارت‌خوان بی‌تراکنش</x:v>
      </x:c>
      <x:c r="D325" s="3" t="str">
        <x:v>کارت‌خوان</x:v>
      </x:c>
      <x:c r="E325" s="38" t="n">
        <x:v>18.13</x:v>
      </x:c>
      <x:c r="F325" s="3" t="str">
        <x:v>درصد</x:v>
      </x:c>
      <x:c r="G325" s="3" t="str">
        <x:v>SHP-136</x:v>
      </x:c>
      <x:c r="H325" s="3" t="n">
        <x:v>101</x:v>
      </x:c>
      <x:c r="I325" s="3" t="str">
        <x:v>4-18</x:v>
      </x:c>
      <x:c r="J325" s="3" t="str">
        <x:v>شکست تعریف</x:v>
      </x:c>
      <x:c r="K325" s="3"/>
      <x:c r="L325" s="3"/>
    </x:row>
    <x:row r="326" ht="25" customHeight="1">
      <x:c r="A326" s="2" t="str">
        <x:v>NETWORK</x:v>
      </x:c>
      <x:c r="B326" s="3" t="str">
        <x:v>1405-07</x:v>
      </x:c>
      <x:c r="C326" s="3" t="str">
        <x:v>نسبت کارت‌خوان بی‌تراکنش</x:v>
      </x:c>
      <x:c r="D326" s="3" t="str">
        <x:v>کارت‌خوان</x:v>
      </x:c>
      <x:c r="E326" s="38" t="n">
        <x:v>18.08</x:v>
      </x:c>
      <x:c r="F326" s="3" t="str">
        <x:v>درصد</x:v>
      </x:c>
      <x:c r="G326" s="3" t="str">
        <x:v>SHP-136</x:v>
      </x:c>
      <x:c r="H326" s="3" t="n">
        <x:v>101</x:v>
      </x:c>
      <x:c r="I326" s="3" t="str">
        <x:v>4-18</x:v>
      </x:c>
      <x:c r="J326" s="3" t="str">
        <x:v>شکست تعریف</x:v>
      </x:c>
      <x:c r="K326" s="3"/>
      <x:c r="L326" s="3"/>
    </x:row>
    <x:row r="327" ht="25" customHeight="1">
      <x:c r="A327" s="2" t="str">
        <x:v>BEP</x:v>
      </x:c>
      <x:c r="B327" s="3" t="str">
        <x:v>1405-07</x:v>
      </x:c>
      <x:c r="C327" s="3" t="str">
        <x:v>تراکنش‌دار به فعال سیستمی</x:v>
      </x:c>
      <x:c r="D327" s="3" t="str">
        <x:v>کارت‌خوان</x:v>
      </x:c>
      <x:c r="E327" s="38" t="n">
        <x:v>93.89</x:v>
      </x:c>
      <x:c r="F327" s="3" t="str">
        <x:v>درصد</x:v>
      </x:c>
      <x:c r="G327" s="3" t="str">
        <x:v>SHP-136</x:v>
      </x:c>
      <x:c r="H327" s="3" t="n">
        <x:v>102</x:v>
      </x:c>
      <x:c r="I327" s="3" t="str">
        <x:v>4-19</x:v>
      </x:c>
      <x:c r="J327" s="3" t="str">
        <x:v>شکست تعریف</x:v>
      </x:c>
      <x:c r="K327" s="3"/>
      <x:c r="L327" s="3"/>
    </x:row>
    <x:row r="328" ht="25" customHeight="1">
      <x:c r="A328" s="2" t="str">
        <x:v>BEP</x:v>
      </x:c>
      <x:c r="B328" s="3" t="str">
        <x:v>1405-07</x:v>
      </x:c>
      <x:c r="C328" s="3" t="str">
        <x:v>تراکنش‌دار به فعال سیستمی</x:v>
      </x:c>
      <x:c r="D328" s="3" t="str">
        <x:v>اینترنتی</x:v>
      </x:c>
      <x:c r="E328" s="38" t="n">
        <x:v>31.37</x:v>
      </x:c>
      <x:c r="F328" s="3" t="str">
        <x:v>درصد</x:v>
      </x:c>
      <x:c r="G328" s="3" t="str">
        <x:v>SHP-136</x:v>
      </x:c>
      <x:c r="H328" s="3" t="n">
        <x:v>102</x:v>
      </x:c>
      <x:c r="I328" s="3" t="str">
        <x:v>4-19</x:v>
      </x:c>
      <x:c r="J328" s="3" t="str">
        <x:v>شکست تعریف</x:v>
      </x:c>
      <x:c r="K328" s="3"/>
      <x:c r="L328" s="3"/>
    </x:row>
    <x:row r="329" ht="25" customHeight="1">
      <x:c r="A329" s="2" t="str">
        <x:v>BEP</x:v>
      </x:c>
      <x:c r="B329" s="3" t="str">
        <x:v>1405-07</x:v>
      </x:c>
      <x:c r="C329" s="3" t="str">
        <x:v>تراکنش‌دار به فعال سیستمی</x:v>
      </x:c>
      <x:c r="D329" s="3" t="str">
        <x:v>کد دستوری</x:v>
      </x:c>
      <x:c r="E329" s="38" t="n">
        <x:v>12.28</x:v>
      </x:c>
      <x:c r="F329" s="3" t="str">
        <x:v>درصد</x:v>
      </x:c>
      <x:c r="G329" s="3" t="str">
        <x:v>SHP-136</x:v>
      </x:c>
      <x:c r="H329" s="3" t="n">
        <x:v>102</x:v>
      </x:c>
      <x:c r="I329" s="3" t="str">
        <x:v>4-19</x:v>
      </x:c>
      <x:c r="J329" s="3" t="str">
        <x:v>شکست تعریف</x:v>
      </x:c>
      <x:c r="K329" s="3"/>
      <x:c r="L329" s="3"/>
    </x:row>
    <x:row r="330" ht="25" customHeight="1">
      <x:c r="A330" s="2" t="str">
        <x:v>BEP</x:v>
      </x:c>
      <x:c r="B330" s="3" t="str">
        <x:v>1405-07</x:v>
      </x:c>
      <x:c r="C330" s="3" t="str">
        <x:v>تراکنش‌دار به فعال سیستمی</x:v>
      </x:c>
      <x:c r="D330" s="3" t="str">
        <x:v>موبایلی</x:v>
      </x:c>
      <x:c r="E330" s="38" t="n">
        <x:v>40</x:v>
      </x:c>
      <x:c r="F330" s="3" t="str">
        <x:v>درصد</x:v>
      </x:c>
      <x:c r="G330" s="3" t="str">
        <x:v>SHP-136</x:v>
      </x:c>
      <x:c r="H330" s="3" t="n">
        <x:v>102</x:v>
      </x:c>
      <x:c r="I330" s="3" t="str">
        <x:v>4-19</x:v>
      </x:c>
      <x:c r="J330" s="3" t="str">
        <x:v>شکست تعریف</x:v>
      </x:c>
      <x:c r="K330" s="3"/>
      <x:c r="L330" s="3"/>
    </x:row>
    <x:row r="331" ht="25" customHeight="1">
      <x:c r="A331" s="2" t="str">
        <x:v>BEP</x:v>
      </x:c>
      <x:c r="B331" s="3" t="str">
        <x:v>1405-07</x:v>
      </x:c>
      <x:c r="C331" s="3" t="str">
        <x:v>تراکنش‌دار به فعال سیستمی</x:v>
      </x:c>
      <x:c r="D331" s="3" t="str">
        <x:v>همه</x:v>
      </x:c>
      <x:c r="E331" s="38" t="n">
        <x:v>86.57</x:v>
      </x:c>
      <x:c r="F331" s="3" t="str">
        <x:v>درصد</x:v>
      </x:c>
      <x:c r="G331" s="3" t="str">
        <x:v>SHP-136</x:v>
      </x:c>
      <x:c r="H331" s="3" t="n">
        <x:v>102</x:v>
      </x:c>
      <x:c r="I331" s="3" t="str">
        <x:v>4-19</x:v>
      </x:c>
      <x:c r="J331" s="3" t="str">
        <x:v>شکست تعریف</x:v>
      </x:c>
      <x:c r="K331" s="3"/>
      <x:c r="L331" s="3"/>
    </x:row>
    <x:row r="332" ht="25" customHeight="1">
      <x:c r="A332" s="2" t="str">
        <x:v>SAD</x:v>
      </x:c>
      <x:c r="B332" s="3" t="str">
        <x:v>1405-07</x:v>
      </x:c>
      <x:c r="C332" s="3" t="str">
        <x:v>تراکنش‌دار به فعال سیستمی</x:v>
      </x:c>
      <x:c r="D332" s="3" t="str">
        <x:v>کارت‌خوان</x:v>
      </x:c>
      <x:c r="E332" s="38" t="n">
        <x:v>86.56</x:v>
      </x:c>
      <x:c r="F332" s="3" t="str">
        <x:v>درصد</x:v>
      </x:c>
      <x:c r="G332" s="3" t="str">
        <x:v>SHP-136</x:v>
      </x:c>
      <x:c r="H332" s="3" t="n">
        <x:v>102</x:v>
      </x:c>
      <x:c r="I332" s="3" t="str">
        <x:v>4-19</x:v>
      </x:c>
      <x:c r="J332" s="3" t="str">
        <x:v>شکست تعریف</x:v>
      </x:c>
      <x:c r="K332" s="3"/>
      <x:c r="L332" s="3"/>
    </x:row>
    <x:row r="333" ht="25" customHeight="1">
      <x:c r="A333" s="2" t="str">
        <x:v>SAD</x:v>
      </x:c>
      <x:c r="B333" s="3" t="str">
        <x:v>1405-07</x:v>
      </x:c>
      <x:c r="C333" s="3" t="str">
        <x:v>تراکنش‌دار به فعال سیستمی</x:v>
      </x:c>
      <x:c r="D333" s="3" t="str">
        <x:v>اینترنتی</x:v>
      </x:c>
      <x:c r="E333" s="38" t="n">
        <x:v>34.84</x:v>
      </x:c>
      <x:c r="F333" s="3" t="str">
        <x:v>درصد</x:v>
      </x:c>
      <x:c r="G333" s="3" t="str">
        <x:v>SHP-136</x:v>
      </x:c>
      <x:c r="H333" s="3" t="n">
        <x:v>102</x:v>
      </x:c>
      <x:c r="I333" s="3" t="str">
        <x:v>4-19</x:v>
      </x:c>
      <x:c r="J333" s="3" t="str">
        <x:v>شکست تعریف</x:v>
      </x:c>
      <x:c r="K333" s="3"/>
      <x:c r="L333" s="3"/>
    </x:row>
    <x:row r="334" ht="25" customHeight="1">
      <x:c r="A334" s="2" t="str">
        <x:v>SAD</x:v>
      </x:c>
      <x:c r="B334" s="3" t="str">
        <x:v>1405-07</x:v>
      </x:c>
      <x:c r="C334" s="3" t="str">
        <x:v>تراکنش‌دار به فعال سیستمی</x:v>
      </x:c>
      <x:c r="D334" s="3" t="str">
        <x:v>کد دستوری</x:v>
      </x:c>
      <x:c r="E334" s="38" t="n">
        <x:v>18.18</x:v>
      </x:c>
      <x:c r="F334" s="3" t="str">
        <x:v>درصد</x:v>
      </x:c>
      <x:c r="G334" s="3" t="str">
        <x:v>SHP-136</x:v>
      </x:c>
      <x:c r="H334" s="3" t="n">
        <x:v>102</x:v>
      </x:c>
      <x:c r="I334" s="3" t="str">
        <x:v>4-19</x:v>
      </x:c>
      <x:c r="J334" s="3" t="str">
        <x:v>شکست تعریف</x:v>
      </x:c>
      <x:c r="K334" s="3"/>
      <x:c r="L334" s="3"/>
    </x:row>
    <x:row r="335" ht="25" customHeight="1">
      <x:c r="A335" s="2" t="str">
        <x:v>SAD</x:v>
      </x:c>
      <x:c r="B335" s="3" t="str">
        <x:v>1405-07</x:v>
      </x:c>
      <x:c r="C335" s="3" t="str">
        <x:v>تراکنش‌دار به فعال سیستمی</x:v>
      </x:c>
      <x:c r="D335" s="3" t="str">
        <x:v>موبایلی</x:v>
      </x:c>
      <x:c r="E335" s="38" t="n">
        <x:v>46.51</x:v>
      </x:c>
      <x:c r="F335" s="3" t="str">
        <x:v>درصد</x:v>
      </x:c>
      <x:c r="G335" s="3" t="str">
        <x:v>SHP-136</x:v>
      </x:c>
      <x:c r="H335" s="3" t="n">
        <x:v>102</x:v>
      </x:c>
      <x:c r="I335" s="3" t="str">
        <x:v>4-19</x:v>
      </x:c>
      <x:c r="J335" s="3" t="str">
        <x:v>شکست تعریف</x:v>
      </x:c>
      <x:c r="K335" s="3"/>
      <x:c r="L335" s="3"/>
    </x:row>
    <x:row r="336" ht="25" customHeight="1">
      <x:c r="A336" s="2" t="str">
        <x:v>SAD</x:v>
      </x:c>
      <x:c r="B336" s="3" t="str">
        <x:v>1405-07</x:v>
      </x:c>
      <x:c r="C336" s="3" t="str">
        <x:v>تراکنش‌دار به فعال سیستمی</x:v>
      </x:c>
      <x:c r="D336" s="3" t="str">
        <x:v>همه</x:v>
      </x:c>
      <x:c r="E336" s="38" t="n">
        <x:v>85.83</x:v>
      </x:c>
      <x:c r="F336" s="3" t="str">
        <x:v>درصد</x:v>
      </x:c>
      <x:c r="G336" s="3" t="str">
        <x:v>SHP-136</x:v>
      </x:c>
      <x:c r="H336" s="3" t="n">
        <x:v>102</x:v>
      </x:c>
      <x:c r="I336" s="3" t="str">
        <x:v>4-19</x:v>
      </x:c>
      <x:c r="J336" s="3" t="str">
        <x:v>شکست تعریف</x:v>
      </x:c>
      <x:c r="K336" s="3"/>
      <x:c r="L336" s="3"/>
    </x:row>
    <x:row r="337" ht="25" customHeight="1">
      <x:c r="A337" s="2" t="str">
        <x:v>RTP</x:v>
      </x:c>
      <x:c r="B337" s="3" t="str">
        <x:v>1405-07</x:v>
      </x:c>
      <x:c r="C337" s="3" t="str">
        <x:v>تراکنش‌دار به فعال سیستمی</x:v>
      </x:c>
      <x:c r="D337" s="3" t="str">
        <x:v>کارت‌خوان</x:v>
      </x:c>
      <x:c r="E337" s="38" t="n">
        <x:v>86.03</x:v>
      </x:c>
      <x:c r="F337" s="3" t="str">
        <x:v>درصد</x:v>
      </x:c>
      <x:c r="G337" s="3" t="str">
        <x:v>SHP-136</x:v>
      </x:c>
      <x:c r="H337" s="3" t="n">
        <x:v>102</x:v>
      </x:c>
      <x:c r="I337" s="3" t="str">
        <x:v>4-19</x:v>
      </x:c>
      <x:c r="J337" s="3" t="str">
        <x:v>شکست تعریف</x:v>
      </x:c>
      <x:c r="K337" s="3"/>
      <x:c r="L337" s="3"/>
    </x:row>
    <x:row r="338" ht="25" customHeight="1">
      <x:c r="A338" s="2" t="str">
        <x:v>RTP</x:v>
      </x:c>
      <x:c r="B338" s="3" t="str">
        <x:v>1405-07</x:v>
      </x:c>
      <x:c r="C338" s="3" t="str">
        <x:v>تراکنش‌دار به فعال سیستمی</x:v>
      </x:c>
      <x:c r="D338" s="3" t="str">
        <x:v>اینترنتی</x:v>
      </x:c>
      <x:c r="E338" s="38" t="n">
        <x:v>51.64</x:v>
      </x:c>
      <x:c r="F338" s="3" t="str">
        <x:v>درصد</x:v>
      </x:c>
      <x:c r="G338" s="3" t="str">
        <x:v>SHP-136</x:v>
      </x:c>
      <x:c r="H338" s="3" t="n">
        <x:v>102</x:v>
      </x:c>
      <x:c r="I338" s="3" t="str">
        <x:v>4-19</x:v>
      </x:c>
      <x:c r="J338" s="3" t="str">
        <x:v>شکست تعریف</x:v>
      </x:c>
      <x:c r="K338" s="3"/>
      <x:c r="L338" s="3"/>
    </x:row>
    <x:row r="339" ht="25" customHeight="1">
      <x:c r="A339" s="2" t="str">
        <x:v>RTP</x:v>
      </x:c>
      <x:c r="B339" s="3" t="str">
        <x:v>1405-07</x:v>
      </x:c>
      <x:c r="C339" s="3" t="str">
        <x:v>تراکنش‌دار به فعال سیستمی</x:v>
      </x:c>
      <x:c r="D339" s="3" t="str">
        <x:v>کد دستوری</x:v>
      </x:c>
      <x:c r="E339" s="38" t="n">
        <x:v>76.92</x:v>
      </x:c>
      <x:c r="F339" s="3" t="str">
        <x:v>درصد</x:v>
      </x:c>
      <x:c r="G339" s="3" t="str">
        <x:v>SHP-136</x:v>
      </x:c>
      <x:c r="H339" s="3" t="n">
        <x:v>102</x:v>
      </x:c>
      <x:c r="I339" s="3" t="str">
        <x:v>4-19</x:v>
      </x:c>
      <x:c r="J339" s="3" t="str">
        <x:v>شکست تعریف</x:v>
      </x:c>
      <x:c r="K339" s="3"/>
      <x:c r="L339" s="3"/>
    </x:row>
    <x:row r="340" ht="25" customHeight="1">
      <x:c r="A340" s="2" t="str">
        <x:v>RTP</x:v>
      </x:c>
      <x:c r="B340" s="3" t="str">
        <x:v>1405-07</x:v>
      </x:c>
      <x:c r="C340" s="3" t="str">
        <x:v>تراکنش‌دار به فعال سیستمی</x:v>
      </x:c>
      <x:c r="D340" s="3" t="str">
        <x:v>موبایلی</x:v>
      </x:c>
      <x:c r="E340" s="38" t="n">
        <x:v>44.19</x:v>
      </x:c>
      <x:c r="F340" s="3" t="str">
        <x:v>درصد</x:v>
      </x:c>
      <x:c r="G340" s="3" t="str">
        <x:v>SHP-136</x:v>
      </x:c>
      <x:c r="H340" s="3" t="n">
        <x:v>102</x:v>
      </x:c>
      <x:c r="I340" s="3" t="str">
        <x:v>4-19</x:v>
      </x:c>
      <x:c r="J340" s="3" t="str">
        <x:v>شکست تعریف</x:v>
      </x:c>
      <x:c r="K340" s="3"/>
      <x:c r="L340" s="3"/>
    </x:row>
    <x:row r="341" ht="25" customHeight="1">
      <x:c r="A341" s="2" t="str">
        <x:v>RTP</x:v>
      </x:c>
      <x:c r="B341" s="3" t="str">
        <x:v>1405-07</x:v>
      </x:c>
      <x:c r="C341" s="3" t="str">
        <x:v>تراکنش‌دار به فعال سیستمی</x:v>
      </x:c>
      <x:c r="D341" s="3" t="str">
        <x:v>همه</x:v>
      </x:c>
      <x:c r="E341" s="38" t="n">
        <x:v>85.75</x:v>
      </x:c>
      <x:c r="F341" s="3" t="str">
        <x:v>درصد</x:v>
      </x:c>
      <x:c r="G341" s="3" t="str">
        <x:v>SHP-136</x:v>
      </x:c>
      <x:c r="H341" s="3" t="n">
        <x:v>102</x:v>
      </x:c>
      <x:c r="I341" s="3" t="str">
        <x:v>4-19</x:v>
      </x:c>
      <x:c r="J341" s="3" t="str">
        <x:v>شکست تعریف</x:v>
      </x:c>
      <x:c r="K341" s="3"/>
      <x:c r="L341" s="3"/>
    </x:row>
    <x:row r="342" ht="25" customHeight="1">
      <x:c r="A342" s="2" t="str">
        <x:v>NOV</x:v>
      </x:c>
      <x:c r="B342" s="3" t="str">
        <x:v>1405-07</x:v>
      </x:c>
      <x:c r="C342" s="3" t="str">
        <x:v>تراکنش‌دار به فعال سیستمی</x:v>
      </x:c>
      <x:c r="D342" s="3" t="str">
        <x:v>کارت‌خوان</x:v>
      </x:c>
      <x:c r="E342" s="38" t="n">
        <x:v>81.71</x:v>
      </x:c>
      <x:c r="F342" s="3" t="str">
        <x:v>درصد</x:v>
      </x:c>
      <x:c r="G342" s="3" t="str">
        <x:v>SHP-136</x:v>
      </x:c>
      <x:c r="H342" s="3" t="n">
        <x:v>102</x:v>
      </x:c>
      <x:c r="I342" s="3" t="str">
        <x:v>4-19</x:v>
      </x:c>
      <x:c r="J342" s="3" t="str">
        <x:v>شکست تعریف</x:v>
      </x:c>
      <x:c r="K342" s="3"/>
      <x:c r="L342" s="3"/>
    </x:row>
    <x:row r="343" ht="25" customHeight="1">
      <x:c r="A343" s="2" t="str">
        <x:v>NOV</x:v>
      </x:c>
      <x:c r="B343" s="3" t="str">
        <x:v>1405-07</x:v>
      </x:c>
      <x:c r="C343" s="3" t="str">
        <x:v>تراکنش‌دار به فعال سیستمی</x:v>
      </x:c>
      <x:c r="D343" s="3" t="str">
        <x:v>اینترنتی</x:v>
      </x:c>
      <x:c r="E343" s="38" t="n">
        <x:v>48.84</x:v>
      </x:c>
      <x:c r="F343" s="3" t="str">
        <x:v>درصد</x:v>
      </x:c>
      <x:c r="G343" s="3" t="str">
        <x:v>SHP-136</x:v>
      </x:c>
      <x:c r="H343" s="3" t="n">
        <x:v>102</x:v>
      </x:c>
      <x:c r="I343" s="3" t="str">
        <x:v>4-19</x:v>
      </x:c>
      <x:c r="J343" s="3" t="str">
        <x:v>شکست تعریف</x:v>
      </x:c>
      <x:c r="K343" s="3"/>
      <x:c r="L343" s="3"/>
    </x:row>
    <x:row r="344" ht="25" customHeight="1">
      <x:c r="A344" s="2" t="str">
        <x:v>NOV</x:v>
      </x:c>
      <x:c r="B344" s="3" t="str">
        <x:v>1405-07</x:v>
      </x:c>
      <x:c r="C344" s="3" t="str">
        <x:v>تراکنش‌دار به فعال سیستمی</x:v>
      </x:c>
      <x:c r="D344" s="3" t="str">
        <x:v>کد دستوری</x:v>
      </x:c>
      <x:c r="E344" s="38" t="n">
        <x:v>0</x:v>
      </x:c>
      <x:c r="F344" s="3" t="str">
        <x:v>درصد</x:v>
      </x:c>
      <x:c r="G344" s="3" t="str">
        <x:v>SHP-136</x:v>
      </x:c>
      <x:c r="H344" s="3" t="n">
        <x:v>102</x:v>
      </x:c>
      <x:c r="I344" s="3" t="str">
        <x:v>4-19</x:v>
      </x:c>
      <x:c r="J344" s="3" t="str">
        <x:v>شکست تعریف</x:v>
      </x:c>
      <x:c r="K344" s="3"/>
      <x:c r="L344" s="3"/>
    </x:row>
    <x:row r="345" ht="25" customHeight="1">
      <x:c r="A345" s="2" t="str">
        <x:v>NOV</x:v>
      </x:c>
      <x:c r="B345" s="3" t="str">
        <x:v>1405-07</x:v>
      </x:c>
      <x:c r="C345" s="3" t="str">
        <x:v>تراکنش‌دار به فعال سیستمی</x:v>
      </x:c>
      <x:c r="D345" s="3" t="str">
        <x:v>موبایلی</x:v>
      </x:c>
      <x:c r="E345" s="38" t="n">
        <x:v>0</x:v>
      </x:c>
      <x:c r="F345" s="3" t="str">
        <x:v>درصد</x:v>
      </x:c>
      <x:c r="G345" s="3" t="str">
        <x:v>SHP-136</x:v>
      </x:c>
      <x:c r="H345" s="3" t="n">
        <x:v>102</x:v>
      </x:c>
      <x:c r="I345" s="3" t="str">
        <x:v>4-19</x:v>
      </x:c>
      <x:c r="J345" s="3" t="str">
        <x:v>شکست تعریف</x:v>
      </x:c>
      <x:c r="K345" s="3"/>
      <x:c r="L345" s="3"/>
    </x:row>
    <x:row r="346" ht="25" customHeight="1">
      <x:c r="A346" s="2" t="str">
        <x:v>NOV</x:v>
      </x:c>
      <x:c r="B346" s="3" t="str">
        <x:v>1405-07</x:v>
      </x:c>
      <x:c r="C346" s="3" t="str">
        <x:v>تراکنش‌دار به فعال سیستمی</x:v>
      </x:c>
      <x:c r="D346" s="3" t="str">
        <x:v>همه</x:v>
      </x:c>
      <x:c r="E346" s="38" t="n">
        <x:v>81.69</x:v>
      </x:c>
      <x:c r="F346" s="3" t="str">
        <x:v>درصد</x:v>
      </x:c>
      <x:c r="G346" s="3" t="str">
        <x:v>SHP-136</x:v>
      </x:c>
      <x:c r="H346" s="3" t="n">
        <x:v>102</x:v>
      </x:c>
      <x:c r="I346" s="3" t="str">
        <x:v>4-19</x:v>
      </x:c>
      <x:c r="J346" s="3" t="str">
        <x:v>شکست تعریف</x:v>
      </x:c>
      <x:c r="K346" s="3"/>
      <x:c r="L346" s="3"/>
    </x:row>
    <x:row r="347" ht="25" customHeight="1">
      <x:c r="A347" s="2" t="str">
        <x:v>PEP</x:v>
      </x:c>
      <x:c r="B347" s="3" t="str">
        <x:v>1405-07</x:v>
      </x:c>
      <x:c r="C347" s="3" t="str">
        <x:v>تراکنش‌دار به فعال سیستمی</x:v>
      </x:c>
      <x:c r="D347" s="3" t="str">
        <x:v>کارت‌خوان</x:v>
      </x:c>
      <x:c r="E347" s="38" t="n">
        <x:v>83.93</x:v>
      </x:c>
      <x:c r="F347" s="3" t="str">
        <x:v>درصد</x:v>
      </x:c>
      <x:c r="G347" s="3" t="str">
        <x:v>SHP-136</x:v>
      </x:c>
      <x:c r="H347" s="3" t="n">
        <x:v>102</x:v>
      </x:c>
      <x:c r="I347" s="3" t="str">
        <x:v>4-19</x:v>
      </x:c>
      <x:c r="J347" s="3" t="str">
        <x:v>شکست تعریف</x:v>
      </x:c>
      <x:c r="K347" s="3"/>
      <x:c r="L347" s="3"/>
    </x:row>
    <x:row r="348" ht="25" customHeight="1">
      <x:c r="A348" s="2" t="str">
        <x:v>PEP</x:v>
      </x:c>
      <x:c r="B348" s="3" t="str">
        <x:v>1405-07</x:v>
      </x:c>
      <x:c r="C348" s="3" t="str">
        <x:v>تراکنش‌دار به فعال سیستمی</x:v>
      </x:c>
      <x:c r="D348" s="3" t="str">
        <x:v>اینترنتی</x:v>
      </x:c>
      <x:c r="E348" s="38" t="n">
        <x:v>8.4</x:v>
      </x:c>
      <x:c r="F348" s="3" t="str">
        <x:v>درصد</x:v>
      </x:c>
      <x:c r="G348" s="3" t="str">
        <x:v>SHP-136</x:v>
      </x:c>
      <x:c r="H348" s="3" t="n">
        <x:v>102</x:v>
      </x:c>
      <x:c r="I348" s="3" t="str">
        <x:v>4-19</x:v>
      </x:c>
      <x:c r="J348" s="3" t="str">
        <x:v>شکست تعریف</x:v>
      </x:c>
      <x:c r="K348" s="3"/>
      <x:c r="L348" s="3"/>
    </x:row>
    <x:row r="349" ht="25" customHeight="1">
      <x:c r="A349" s="2" t="str">
        <x:v>PEP</x:v>
      </x:c>
      <x:c r="B349" s="3" t="str">
        <x:v>1405-07</x:v>
      </x:c>
      <x:c r="C349" s="3" t="str">
        <x:v>تراکنش‌دار به فعال سیستمی</x:v>
      </x:c>
      <x:c r="D349" s="3" t="str">
        <x:v>کد دستوری</x:v>
      </x:c>
      <x:c r="E349" s="38" t="n">
        <x:v>0</x:v>
      </x:c>
      <x:c r="F349" s="3" t="str">
        <x:v>درصد</x:v>
      </x:c>
      <x:c r="G349" s="3" t="str">
        <x:v>SHP-136</x:v>
      </x:c>
      <x:c r="H349" s="3" t="n">
        <x:v>102</x:v>
      </x:c>
      <x:c r="I349" s="3" t="str">
        <x:v>4-19</x:v>
      </x:c>
      <x:c r="J349" s="3" t="str">
        <x:v>شکست تعریف</x:v>
      </x:c>
      <x:c r="K349" s="3"/>
      <x:c r="L349" s="3"/>
    </x:row>
    <x:row r="350" ht="25" customHeight="1">
      <x:c r="A350" s="2" t="str">
        <x:v>PEP</x:v>
      </x:c>
      <x:c r="B350" s="3" t="str">
        <x:v>1405-07</x:v>
      </x:c>
      <x:c r="C350" s="3" t="str">
        <x:v>تراکنش‌دار به فعال سیستمی</x:v>
      </x:c>
      <x:c r="D350" s="3" t="str">
        <x:v>موبایلی</x:v>
      </x:c>
      <x:c r="E350" s="38" t="n">
        <x:v>75</x:v>
      </x:c>
      <x:c r="F350" s="3" t="str">
        <x:v>درصد</x:v>
      </x:c>
      <x:c r="G350" s="3" t="str">
        <x:v>SHP-136</x:v>
      </x:c>
      <x:c r="H350" s="3" t="n">
        <x:v>102</x:v>
      </x:c>
      <x:c r="I350" s="3" t="str">
        <x:v>4-19</x:v>
      </x:c>
      <x:c r="J350" s="3" t="str">
        <x:v>شکست تعریف</x:v>
      </x:c>
      <x:c r="K350" s="3"/>
      <x:c r="L350" s="3"/>
    </x:row>
    <x:row r="351" ht="25" customHeight="1">
      <x:c r="A351" s="2" t="str">
        <x:v>PEP</x:v>
      </x:c>
      <x:c r="B351" s="3" t="str">
        <x:v>1405-07</x:v>
      </x:c>
      <x:c r="C351" s="3" t="str">
        <x:v>تراکنش‌دار به فعال سیستمی</x:v>
      </x:c>
      <x:c r="D351" s="3" t="str">
        <x:v>همه</x:v>
      </x:c>
      <x:c r="E351" s="38" t="n">
        <x:v>81.46</x:v>
      </x:c>
      <x:c r="F351" s="3" t="str">
        <x:v>درصد</x:v>
      </x:c>
      <x:c r="G351" s="3" t="str">
        <x:v>SHP-136</x:v>
      </x:c>
      <x:c r="H351" s="3" t="n">
        <x:v>102</x:v>
      </x:c>
      <x:c r="I351" s="3" t="str">
        <x:v>4-19</x:v>
      </x:c>
      <x:c r="J351" s="3" t="str">
        <x:v>شکست تعریف</x:v>
      </x:c>
      <x:c r="K351" s="3"/>
      <x:c r="L351" s="3"/>
    </x:row>
    <x:row r="352" ht="25" customHeight="1">
      <x:c r="A352" s="2" t="str">
        <x:v>ARV</x:v>
      </x:c>
      <x:c r="B352" s="3" t="str">
        <x:v>1405-07</x:v>
      </x:c>
      <x:c r="C352" s="3" t="str">
        <x:v>تراکنش‌دار به فعال سیستمی</x:v>
      </x:c>
      <x:c r="D352" s="3" t="str">
        <x:v>کارت‌خوان</x:v>
      </x:c>
      <x:c r="E352" s="38" t="n">
        <x:v>80.61</x:v>
      </x:c>
      <x:c r="F352" s="3" t="str">
        <x:v>درصد</x:v>
      </x:c>
      <x:c r="G352" s="3" t="str">
        <x:v>SHP-136</x:v>
      </x:c>
      <x:c r="H352" s="3" t="n">
        <x:v>102</x:v>
      </x:c>
      <x:c r="I352" s="3" t="str">
        <x:v>4-19</x:v>
      </x:c>
      <x:c r="J352" s="3" t="str">
        <x:v>شکست تعریف</x:v>
      </x:c>
      <x:c r="K352" s="3"/>
      <x:c r="L352" s="3"/>
    </x:row>
    <x:row r="353" ht="25" customHeight="1">
      <x:c r="A353" s="2" t="str">
        <x:v>ARV</x:v>
      </x:c>
      <x:c r="B353" s="3" t="str">
        <x:v>1405-07</x:v>
      </x:c>
      <x:c r="C353" s="3" t="str">
        <x:v>تراکنش‌دار به فعال سیستمی</x:v>
      </x:c>
      <x:c r="D353" s="3" t="str">
        <x:v>اینترنتی</x:v>
      </x:c>
      <x:c r="E353" s="38" t="n">
        <x:v>12.47</x:v>
      </x:c>
      <x:c r="F353" s="3" t="str">
        <x:v>درصد</x:v>
      </x:c>
      <x:c r="G353" s="3" t="str">
        <x:v>SHP-136</x:v>
      </x:c>
      <x:c r="H353" s="3" t="n">
        <x:v>102</x:v>
      </x:c>
      <x:c r="I353" s="3" t="str">
        <x:v>4-19</x:v>
      </x:c>
      <x:c r="J353" s="3" t="str">
        <x:v>شکست تعریف</x:v>
      </x:c>
      <x:c r="K353" s="3"/>
      <x:c r="L353" s="3"/>
    </x:row>
    <x:row r="354" ht="25" customHeight="1">
      <x:c r="A354" s="2" t="str">
        <x:v>ARV</x:v>
      </x:c>
      <x:c r="B354" s="3" t="str">
        <x:v>1405-07</x:v>
      </x:c>
      <x:c r="C354" s="3" t="str">
        <x:v>تراکنش‌دار به فعال سیستمی</x:v>
      </x:c>
      <x:c r="D354" s="3" t="str">
        <x:v>کد دستوری</x:v>
      </x:c>
      <x:c r="E354" s="38" t="n">
        <x:v>0</x:v>
      </x:c>
      <x:c r="F354" s="3" t="str">
        <x:v>درصد</x:v>
      </x:c>
      <x:c r="G354" s="3" t="str">
        <x:v>SHP-136</x:v>
      </x:c>
      <x:c r="H354" s="3" t="n">
        <x:v>102</x:v>
      </x:c>
      <x:c r="I354" s="3" t="str">
        <x:v>4-19</x:v>
      </x:c>
      <x:c r="J354" s="3" t="str">
        <x:v>شکست تعریف</x:v>
      </x:c>
      <x:c r="K354" s="3"/>
      <x:c r="L354" s="3"/>
    </x:row>
    <x:row r="355" ht="25" customHeight="1">
      <x:c r="A355" s="2" t="str">
        <x:v>ARV</x:v>
      </x:c>
      <x:c r="B355" s="3" t="str">
        <x:v>1405-07</x:v>
      </x:c>
      <x:c r="C355" s="3" t="str">
        <x:v>تراکنش‌دار به فعال سیستمی</x:v>
      </x:c>
      <x:c r="D355" s="3" t="str">
        <x:v>موبایلی</x:v>
      </x:c>
      <x:c r="E355" s="38" t="n">
        <x:v>5</x:v>
      </x:c>
      <x:c r="F355" s="3" t="str">
        <x:v>درصد</x:v>
      </x:c>
      <x:c r="G355" s="3" t="str">
        <x:v>SHP-136</x:v>
      </x:c>
      <x:c r="H355" s="3" t="n">
        <x:v>102</x:v>
      </x:c>
      <x:c r="I355" s="3" t="str">
        <x:v>4-19</x:v>
      </x:c>
      <x:c r="J355" s="3" t="str">
        <x:v>شکست تعریف</x:v>
      </x:c>
      <x:c r="K355" s="3"/>
      <x:c r="L355" s="3"/>
    </x:row>
    <x:row r="356" ht="25" customHeight="1">
      <x:c r="A356" s="2" t="str">
        <x:v>ARV</x:v>
      </x:c>
      <x:c r="B356" s="3" t="str">
        <x:v>1405-07</x:v>
      </x:c>
      <x:c r="C356" s="3" t="str">
        <x:v>تراکنش‌دار به فعال سیستمی</x:v>
      </x:c>
      <x:c r="D356" s="3" t="str">
        <x:v>همه</x:v>
      </x:c>
      <x:c r="E356" s="38" t="n">
        <x:v>80.13</x:v>
      </x:c>
      <x:c r="F356" s="3" t="str">
        <x:v>درصد</x:v>
      </x:c>
      <x:c r="G356" s="3" t="str">
        <x:v>SHP-136</x:v>
      </x:c>
      <x:c r="H356" s="3" t="n">
        <x:v>102</x:v>
      </x:c>
      <x:c r="I356" s="3" t="str">
        <x:v>4-19</x:v>
      </x:c>
      <x:c r="J356" s="3" t="str">
        <x:v>شکست تعریف</x:v>
      </x:c>
      <x:c r="K356" s="3"/>
      <x:c r="L356" s="3"/>
    </x:row>
    <x:row r="357" ht="25" customHeight="1">
      <x:c r="A357" s="2" t="str">
        <x:v>KISH</x:v>
      </x:c>
      <x:c r="B357" s="3" t="str">
        <x:v>1405-07</x:v>
      </x:c>
      <x:c r="C357" s="3" t="str">
        <x:v>تراکنش‌دار به فعال سیستمی</x:v>
      </x:c>
      <x:c r="D357" s="3" t="str">
        <x:v>کارت‌خوان</x:v>
      </x:c>
      <x:c r="E357" s="38" t="n">
        <x:v>81.87</x:v>
      </x:c>
      <x:c r="F357" s="3" t="str">
        <x:v>درصد</x:v>
      </x:c>
      <x:c r="G357" s="3" t="str">
        <x:v>SHP-136</x:v>
      </x:c>
      <x:c r="H357" s="3" t="n">
        <x:v>102</x:v>
      </x:c>
      <x:c r="I357" s="3" t="str">
        <x:v>4-19</x:v>
      </x:c>
      <x:c r="J357" s="3" t="str">
        <x:v>شکست تعریف</x:v>
      </x:c>
      <x:c r="K357" s="3"/>
      <x:c r="L357" s="3"/>
    </x:row>
    <x:row r="358" ht="25" customHeight="1">
      <x:c r="A358" s="2" t="str">
        <x:v>KISH</x:v>
      </x:c>
      <x:c r="B358" s="3" t="str">
        <x:v>1405-07</x:v>
      </x:c>
      <x:c r="C358" s="3" t="str">
        <x:v>تراکنش‌دار به فعال سیستمی</x:v>
      </x:c>
      <x:c r="D358" s="3" t="str">
        <x:v>اینترنتی</x:v>
      </x:c>
      <x:c r="E358" s="38" t="n">
        <x:v>2.76</x:v>
      </x:c>
      <x:c r="F358" s="3" t="str">
        <x:v>درصد</x:v>
      </x:c>
      <x:c r="G358" s="3" t="str">
        <x:v>SHP-136</x:v>
      </x:c>
      <x:c r="H358" s="3" t="n">
        <x:v>102</x:v>
      </x:c>
      <x:c r="I358" s="3" t="str">
        <x:v>4-19</x:v>
      </x:c>
      <x:c r="J358" s="3" t="str">
        <x:v>شکست تعریف</x:v>
      </x:c>
      <x:c r="K358" s="3"/>
      <x:c r="L358" s="3"/>
    </x:row>
    <x:row r="359" ht="25" customHeight="1">
      <x:c r="A359" s="2" t="str">
        <x:v>KISH</x:v>
      </x:c>
      <x:c r="B359" s="3" t="str">
        <x:v>1405-07</x:v>
      </x:c>
      <x:c r="C359" s="3" t="str">
        <x:v>تراکنش‌دار به فعال سیستمی</x:v>
      </x:c>
      <x:c r="D359" s="3" t="str">
        <x:v>کد دستوری</x:v>
      </x:c>
      <x:c r="E359" s="38" t="n">
        <x:v>0</x:v>
      </x:c>
      <x:c r="F359" s="3" t="str">
        <x:v>درصد</x:v>
      </x:c>
      <x:c r="G359" s="3" t="str">
        <x:v>SHP-136</x:v>
      </x:c>
      <x:c r="H359" s="3" t="n">
        <x:v>102</x:v>
      </x:c>
      <x:c r="I359" s="3" t="str">
        <x:v>4-19</x:v>
      </x:c>
      <x:c r="J359" s="3" t="str">
        <x:v>شکست تعریف</x:v>
      </x:c>
      <x:c r="K359" s="3"/>
      <x:c r="L359" s="3"/>
    </x:row>
    <x:row r="360" ht="25" customHeight="1">
      <x:c r="A360" s="2" t="str">
        <x:v>KISH</x:v>
      </x:c>
      <x:c r="B360" s="3" t="str">
        <x:v>1405-07</x:v>
      </x:c>
      <x:c r="C360" s="3" t="str">
        <x:v>تراکنش‌دار به فعال سیستمی</x:v>
      </x:c>
      <x:c r="D360" s="3" t="str">
        <x:v>موبایلی</x:v>
      </x:c>
      <x:c r="E360" s="38" t="n">
        <x:v>0</x:v>
      </x:c>
      <x:c r="F360" s="3" t="str">
        <x:v>درصد</x:v>
      </x:c>
      <x:c r="G360" s="3" t="str">
        <x:v>SHP-136</x:v>
      </x:c>
      <x:c r="H360" s="3" t="n">
        <x:v>102</x:v>
      </x:c>
      <x:c r="I360" s="3" t="str">
        <x:v>4-19</x:v>
      </x:c>
      <x:c r="J360" s="3" t="str">
        <x:v>شکست تعریف</x:v>
      </x:c>
      <x:c r="K360" s="3"/>
      <x:c r="L360" s="3"/>
    </x:row>
    <x:row r="361" ht="25" customHeight="1">
      <x:c r="A361" s="2" t="str">
        <x:v>KISH</x:v>
      </x:c>
      <x:c r="B361" s="3" t="str">
        <x:v>1405-07</x:v>
      </x:c>
      <x:c r="C361" s="3" t="str">
        <x:v>تراکنش‌دار به فعال سیستمی</x:v>
      </x:c>
      <x:c r="D361" s="3" t="str">
        <x:v>همه</x:v>
      </x:c>
      <x:c r="E361" s="38" t="n">
        <x:v>77.98</x:v>
      </x:c>
      <x:c r="F361" s="3" t="str">
        <x:v>درصد</x:v>
      </x:c>
      <x:c r="G361" s="3" t="str">
        <x:v>SHP-136</x:v>
      </x:c>
      <x:c r="H361" s="3" t="n">
        <x:v>102</x:v>
      </x:c>
      <x:c r="I361" s="3" t="str">
        <x:v>4-19</x:v>
      </x:c>
      <x:c r="J361" s="3" t="str">
        <x:v>شکست تعریف</x:v>
      </x:c>
      <x:c r="K361" s="3"/>
      <x:c r="L361" s="3"/>
    </x:row>
    <x:row r="362" ht="25" customHeight="1">
      <x:c r="A362" s="2" t="str">
        <x:v>SEP</x:v>
      </x:c>
      <x:c r="B362" s="3" t="str">
        <x:v>1405-07</x:v>
      </x:c>
      <x:c r="C362" s="3" t="str">
        <x:v>تراکنش‌دار به فعال سیستمی</x:v>
      </x:c>
      <x:c r="D362" s="3" t="str">
        <x:v>کارت‌خوان</x:v>
      </x:c>
      <x:c r="E362" s="38" t="n">
        <x:v>83.05</x:v>
      </x:c>
      <x:c r="F362" s="3" t="str">
        <x:v>درصد</x:v>
      </x:c>
      <x:c r="G362" s="3" t="str">
        <x:v>SHP-136</x:v>
      </x:c>
      <x:c r="H362" s="3" t="n">
        <x:v>102</x:v>
      </x:c>
      <x:c r="I362" s="3" t="str">
        <x:v>4-19</x:v>
      </x:c>
      <x:c r="J362" s="3" t="str">
        <x:v>شکست تعریف</x:v>
      </x:c>
      <x:c r="K362" s="3"/>
      <x:c r="L362" s="3"/>
    </x:row>
    <x:row r="363" ht="25" customHeight="1">
      <x:c r="A363" s="2" t="str">
        <x:v>SEP</x:v>
      </x:c>
      <x:c r="B363" s="3" t="str">
        <x:v>1405-07</x:v>
      </x:c>
      <x:c r="C363" s="3" t="str">
        <x:v>تراکنش‌دار به فعال سیستمی</x:v>
      </x:c>
      <x:c r="D363" s="3" t="str">
        <x:v>اینترنتی</x:v>
      </x:c>
      <x:c r="E363" s="38" t="n">
        <x:v>21.04</x:v>
      </x:c>
      <x:c r="F363" s="3" t="str">
        <x:v>درصد</x:v>
      </x:c>
      <x:c r="G363" s="3" t="str">
        <x:v>SHP-136</x:v>
      </x:c>
      <x:c r="H363" s="3" t="n">
        <x:v>102</x:v>
      </x:c>
      <x:c r="I363" s="3" t="str">
        <x:v>4-19</x:v>
      </x:c>
      <x:c r="J363" s="3" t="str">
        <x:v>شکست تعریف</x:v>
      </x:c>
      <x:c r="K363" s="3"/>
      <x:c r="L363" s="3"/>
    </x:row>
    <x:row r="364" ht="25" customHeight="1">
      <x:c r="A364" s="2" t="str">
        <x:v>SEP</x:v>
      </x:c>
      <x:c r="B364" s="3" t="str">
        <x:v>1405-07</x:v>
      </x:c>
      <x:c r="C364" s="3" t="str">
        <x:v>تراکنش‌دار به فعال سیستمی</x:v>
      </x:c>
      <x:c r="D364" s="3" t="str">
        <x:v>کد دستوری</x:v>
      </x:c>
      <x:c r="E364" s="38" t="n">
        <x:v>29.93</x:v>
      </x:c>
      <x:c r="F364" s="3" t="str">
        <x:v>درصد</x:v>
      </x:c>
      <x:c r="G364" s="3" t="str">
        <x:v>SHP-136</x:v>
      </x:c>
      <x:c r="H364" s="3" t="n">
        <x:v>102</x:v>
      </x:c>
      <x:c r="I364" s="3" t="str">
        <x:v>4-19</x:v>
      </x:c>
      <x:c r="J364" s="3" t="str">
        <x:v>شکست تعریف</x:v>
      </x:c>
      <x:c r="K364" s="3"/>
      <x:c r="L364" s="3"/>
    </x:row>
    <x:row r="365" ht="25" customHeight="1">
      <x:c r="A365" s="2" t="str">
        <x:v>SEP</x:v>
      </x:c>
      <x:c r="B365" s="3" t="str">
        <x:v>1405-07</x:v>
      </x:c>
      <x:c r="C365" s="3" t="str">
        <x:v>تراکنش‌دار به فعال سیستمی</x:v>
      </x:c>
      <x:c r="D365" s="3" t="str">
        <x:v>موبایلی</x:v>
      </x:c>
      <x:c r="E365" s="38" t="n">
        <x:v>23.08</x:v>
      </x:c>
      <x:c r="F365" s="3" t="str">
        <x:v>درصد</x:v>
      </x:c>
      <x:c r="G365" s="3" t="str">
        <x:v>SHP-136</x:v>
      </x:c>
      <x:c r="H365" s="3" t="n">
        <x:v>102</x:v>
      </x:c>
      <x:c r="I365" s="3" t="str">
        <x:v>4-19</x:v>
      </x:c>
      <x:c r="J365" s="3" t="str">
        <x:v>شکست تعریف</x:v>
      </x:c>
      <x:c r="K365" s="3"/>
      <x:c r="L365" s="3"/>
    </x:row>
    <x:row r="366" ht="25" customHeight="1">
      <x:c r="A366" s="2" t="str">
        <x:v>SEP</x:v>
      </x:c>
      <x:c r="B366" s="3" t="str">
        <x:v>1405-07</x:v>
      </x:c>
      <x:c r="C366" s="3" t="str">
        <x:v>تراکنش‌دار به فعال سیستمی</x:v>
      </x:c>
      <x:c r="D366" s="3" t="str">
        <x:v>همه</x:v>
      </x:c>
      <x:c r="E366" s="38" t="n">
        <x:v>74.41</x:v>
      </x:c>
      <x:c r="F366" s="3" t="str">
        <x:v>درصد</x:v>
      </x:c>
      <x:c r="G366" s="3" t="str">
        <x:v>SHP-136</x:v>
      </x:c>
      <x:c r="H366" s="3" t="n">
        <x:v>102</x:v>
      </x:c>
      <x:c r="I366" s="3" t="str">
        <x:v>4-19</x:v>
      </x:c>
      <x:c r="J366" s="3" t="str">
        <x:v>شکست تعریف</x:v>
      </x:c>
      <x:c r="K366" s="3"/>
      <x:c r="L366" s="3"/>
    </x:row>
    <x:row r="367" ht="25" customHeight="1">
      <x:c r="A367" s="2" t="str">
        <x:v>AP</x:v>
      </x:c>
      <x:c r="B367" s="3" t="str">
        <x:v>1405-07</x:v>
      </x:c>
      <x:c r="C367" s="3" t="str">
        <x:v>تراکنش‌دار به فعال سیستمی</x:v>
      </x:c>
      <x:c r="D367" s="3" t="str">
        <x:v>کارت‌خوان</x:v>
      </x:c>
      <x:c r="E367" s="38" t="n">
        <x:v>82.36</x:v>
      </x:c>
      <x:c r="F367" s="3" t="str">
        <x:v>درصد</x:v>
      </x:c>
      <x:c r="G367" s="3" t="str">
        <x:v>SHP-136</x:v>
      </x:c>
      <x:c r="H367" s="3" t="n">
        <x:v>102</x:v>
      </x:c>
      <x:c r="I367" s="3" t="str">
        <x:v>4-19</x:v>
      </x:c>
      <x:c r="J367" s="3" t="str">
        <x:v>شکست تعریف</x:v>
      </x:c>
      <x:c r="K367" s="3"/>
      <x:c r="L367" s="3"/>
    </x:row>
    <x:row r="368" ht="25" customHeight="1">
      <x:c r="A368" s="2" t="str">
        <x:v>AP</x:v>
      </x:c>
      <x:c r="B368" s="3" t="str">
        <x:v>1405-07</x:v>
      </x:c>
      <x:c r="C368" s="3" t="str">
        <x:v>تراکنش‌دار به فعال سیستمی</x:v>
      </x:c>
      <x:c r="D368" s="3" t="str">
        <x:v>اینترنتی</x:v>
      </x:c>
      <x:c r="E368" s="38" t="n">
        <x:v>4.94</x:v>
      </x:c>
      <x:c r="F368" s="3" t="str">
        <x:v>درصد</x:v>
      </x:c>
      <x:c r="G368" s="3" t="str">
        <x:v>SHP-136</x:v>
      </x:c>
      <x:c r="H368" s="3" t="n">
        <x:v>102</x:v>
      </x:c>
      <x:c r="I368" s="3" t="str">
        <x:v>4-19</x:v>
      </x:c>
      <x:c r="J368" s="3" t="str">
        <x:v>شکست تعریف</x:v>
      </x:c>
      <x:c r="K368" s="3"/>
      <x:c r="L368" s="3"/>
    </x:row>
    <x:row r="369" ht="25" customHeight="1">
      <x:c r="A369" s="2" t="str">
        <x:v>AP</x:v>
      </x:c>
      <x:c r="B369" s="3" t="str">
        <x:v>1405-07</x:v>
      </x:c>
      <x:c r="C369" s="3" t="str">
        <x:v>تراکنش‌دار به فعال سیستمی</x:v>
      </x:c>
      <x:c r="D369" s="3" t="str">
        <x:v>کد دستوری</x:v>
      </x:c>
      <x:c r="E369" s="38" t="n">
        <x:v>36.11</x:v>
      </x:c>
      <x:c r="F369" s="3" t="str">
        <x:v>درصد</x:v>
      </x:c>
      <x:c r="G369" s="3" t="str">
        <x:v>SHP-136</x:v>
      </x:c>
      <x:c r="H369" s="3" t="n">
        <x:v>102</x:v>
      </x:c>
      <x:c r="I369" s="3" t="str">
        <x:v>4-19</x:v>
      </x:c>
      <x:c r="J369" s="3" t="str">
        <x:v>شکست تعریف</x:v>
      </x:c>
      <x:c r="K369" s="3"/>
      <x:c r="L369" s="3"/>
    </x:row>
    <x:row r="370" ht="25" customHeight="1">
      <x:c r="A370" s="2" t="str">
        <x:v>AP</x:v>
      </x:c>
      <x:c r="B370" s="3" t="str">
        <x:v>1405-07</x:v>
      </x:c>
      <x:c r="C370" s="3" t="str">
        <x:v>تراکنش‌دار به فعال سیستمی</x:v>
      </x:c>
      <x:c r="D370" s="3" t="str">
        <x:v>موبایلی</x:v>
      </x:c>
      <x:c r="E370" s="38" t="n">
        <x:v>60</x:v>
      </x:c>
      <x:c r="F370" s="3" t="str">
        <x:v>درصد</x:v>
      </x:c>
      <x:c r="G370" s="3" t="str">
        <x:v>SHP-136</x:v>
      </x:c>
      <x:c r="H370" s="3" t="n">
        <x:v>102</x:v>
      </x:c>
      <x:c r="I370" s="3" t="str">
        <x:v>4-19</x:v>
      </x:c>
      <x:c r="J370" s="3" t="str">
        <x:v>شکست تعریف</x:v>
      </x:c>
      <x:c r="K370" s="3"/>
      <x:c r="L370" s="3"/>
    </x:row>
    <x:row r="371" ht="25" customHeight="1">
      <x:c r="A371" s="2" t="str">
        <x:v>AP</x:v>
      </x:c>
      <x:c r="B371" s="3" t="str">
        <x:v>1405-07</x:v>
      </x:c>
      <x:c r="C371" s="3" t="str">
        <x:v>تراکنش‌دار به فعال سیستمی</x:v>
      </x:c>
      <x:c r="D371" s="3" t="str">
        <x:v>همه</x:v>
      </x:c>
      <x:c r="E371" s="38" t="n">
        <x:v>73.39</x:v>
      </x:c>
      <x:c r="F371" s="3" t="str">
        <x:v>درصد</x:v>
      </x:c>
      <x:c r="G371" s="3" t="str">
        <x:v>SHP-136</x:v>
      </x:c>
      <x:c r="H371" s="3" t="n">
        <x:v>102</x:v>
      </x:c>
      <x:c r="I371" s="3" t="str">
        <x:v>4-19</x:v>
      </x:c>
      <x:c r="J371" s="3" t="str">
        <x:v>شکست تعریف</x:v>
      </x:c>
      <x:c r="K371" s="3"/>
      <x:c r="L371" s="3"/>
    </x:row>
    <x:row r="372" ht="25" customHeight="1">
      <x:c r="A372" s="2" t="str">
        <x:v>SPH</x:v>
      </x:c>
      <x:c r="B372" s="3" t="str">
        <x:v>1405-07</x:v>
      </x:c>
      <x:c r="C372" s="3" t="str">
        <x:v>تراکنش‌دار به فعال سیستمی</x:v>
      </x:c>
      <x:c r="D372" s="3" t="str">
        <x:v>کارت‌خوان</x:v>
      </x:c>
      <x:c r="E372" s="38" t="n">
        <x:v>78.35</x:v>
      </x:c>
      <x:c r="F372" s="3" t="str">
        <x:v>درصد</x:v>
      </x:c>
      <x:c r="G372" s="3" t="str">
        <x:v>SHP-136</x:v>
      </x:c>
      <x:c r="H372" s="3" t="n">
        <x:v>102</x:v>
      </x:c>
      <x:c r="I372" s="3" t="str">
        <x:v>4-19</x:v>
      </x:c>
      <x:c r="J372" s="3" t="str">
        <x:v>شکست تعریف</x:v>
      </x:c>
      <x:c r="K372" s="3"/>
      <x:c r="L372" s="3"/>
    </x:row>
    <x:row r="373" ht="25" customHeight="1">
      <x:c r="A373" s="2" t="str">
        <x:v>SPH</x:v>
      </x:c>
      <x:c r="B373" s="3" t="str">
        <x:v>1405-07</x:v>
      </x:c>
      <x:c r="C373" s="3" t="str">
        <x:v>تراکنش‌دار به فعال سیستمی</x:v>
      </x:c>
      <x:c r="D373" s="3" t="str">
        <x:v>اینترنتی</x:v>
      </x:c>
      <x:c r="E373" s="38" t="n">
        <x:v>8.82</x:v>
      </x:c>
      <x:c r="F373" s="3" t="str">
        <x:v>درصد</x:v>
      </x:c>
      <x:c r="G373" s="3" t="str">
        <x:v>SHP-136</x:v>
      </x:c>
      <x:c r="H373" s="3" t="n">
        <x:v>102</x:v>
      </x:c>
      <x:c r="I373" s="3" t="str">
        <x:v>4-19</x:v>
      </x:c>
      <x:c r="J373" s="3" t="str">
        <x:v>شکست تعریف</x:v>
      </x:c>
      <x:c r="K373" s="3"/>
      <x:c r="L373" s="3"/>
    </x:row>
    <x:row r="374" ht="25" customHeight="1">
      <x:c r="A374" s="2" t="str">
        <x:v>SPH</x:v>
      </x:c>
      <x:c r="B374" s="3" t="str">
        <x:v>1405-07</x:v>
      </x:c>
      <x:c r="C374" s="3" t="str">
        <x:v>تراکنش‌دار به فعال سیستمی</x:v>
      </x:c>
      <x:c r="D374" s="3" t="str">
        <x:v>کد دستوری</x:v>
      </x:c>
      <x:c r="E374" s="38" t="n">
        <x:v>0</x:v>
      </x:c>
      <x:c r="F374" s="3" t="str">
        <x:v>درصد</x:v>
      </x:c>
      <x:c r="G374" s="3" t="str">
        <x:v>SHP-136</x:v>
      </x:c>
      <x:c r="H374" s="3" t="n">
        <x:v>102</x:v>
      </x:c>
      <x:c r="I374" s="3" t="str">
        <x:v>4-19</x:v>
      </x:c>
      <x:c r="J374" s="3" t="str">
        <x:v>شکست تعریف</x:v>
      </x:c>
      <x:c r="K374" s="3"/>
      <x:c r="L374" s="3"/>
    </x:row>
    <x:row r="375" ht="25" customHeight="1">
      <x:c r="A375" s="2" t="str">
        <x:v>SPH</x:v>
      </x:c>
      <x:c r="B375" s="3" t="str">
        <x:v>1405-07</x:v>
      </x:c>
      <x:c r="C375" s="3" t="str">
        <x:v>تراکنش‌دار به فعال سیستمی</x:v>
      </x:c>
      <x:c r="D375" s="3" t="str">
        <x:v>موبایلی</x:v>
      </x:c>
      <x:c r="E375" s="38" t="n">
        <x:v>52.34</x:v>
      </x:c>
      <x:c r="F375" s="3" t="str">
        <x:v>درصد</x:v>
      </x:c>
      <x:c r="G375" s="3" t="str">
        <x:v>SHP-136</x:v>
      </x:c>
      <x:c r="H375" s="3" t="n">
        <x:v>102</x:v>
      </x:c>
      <x:c r="I375" s="3" t="str">
        <x:v>4-19</x:v>
      </x:c>
      <x:c r="J375" s="3" t="str">
        <x:v>شکست تعریف</x:v>
      </x:c>
      <x:c r="K375" s="3"/>
      <x:c r="L375" s="3"/>
    </x:row>
    <x:row r="376" ht="25" customHeight="1">
      <x:c r="A376" s="2" t="str">
        <x:v>SPH</x:v>
      </x:c>
      <x:c r="B376" s="3" t="str">
        <x:v>1405-07</x:v>
      </x:c>
      <x:c r="C376" s="3" t="str">
        <x:v>تراکنش‌دار به فعال سیستمی</x:v>
      </x:c>
      <x:c r="D376" s="3" t="str">
        <x:v>همه</x:v>
      </x:c>
      <x:c r="E376" s="38" t="n">
        <x:v>67.18</x:v>
      </x:c>
      <x:c r="F376" s="3" t="str">
        <x:v>درصد</x:v>
      </x:c>
      <x:c r="G376" s="3" t="str">
        <x:v>SHP-136</x:v>
      </x:c>
      <x:c r="H376" s="3" t="n">
        <x:v>102</x:v>
      </x:c>
      <x:c r="I376" s="3" t="str">
        <x:v>4-19</x:v>
      </x:c>
      <x:c r="J376" s="3" t="str">
        <x:v>شکست تعریف</x:v>
      </x:c>
      <x:c r="K376" s="3"/>
      <x:c r="L376" s="3"/>
    </x:row>
    <x:row r="377" ht="25" customHeight="1">
      <x:c r="A377" s="2" t="str">
        <x:v>DAM</x:v>
      </x:c>
      <x:c r="B377" s="3" t="str">
        <x:v>1405-07</x:v>
      </x:c>
      <x:c r="C377" s="3" t="str">
        <x:v>تراکنش‌دار به فعال سیستمی</x:v>
      </x:c>
      <x:c r="D377" s="3" t="str">
        <x:v>کارت‌خوان</x:v>
      </x:c>
      <x:c r="E377" s="38" t="n">
        <x:v>59</x:v>
      </x:c>
      <x:c r="F377" s="3" t="str">
        <x:v>درصد</x:v>
      </x:c>
      <x:c r="G377" s="3" t="str">
        <x:v>SHP-136</x:v>
      </x:c>
      <x:c r="H377" s="3" t="n">
        <x:v>102</x:v>
      </x:c>
      <x:c r="I377" s="3" t="str">
        <x:v>4-19</x:v>
      </x:c>
      <x:c r="J377" s="3" t="str">
        <x:v>شکست تعریف</x:v>
      </x:c>
      <x:c r="K377" s="3"/>
      <x:c r="L377" s="3"/>
    </x:row>
    <x:row r="378" ht="25" customHeight="1">
      <x:c r="A378" s="2" t="str">
        <x:v>DAM</x:v>
      </x:c>
      <x:c r="B378" s="3" t="str">
        <x:v>1405-07</x:v>
      </x:c>
      <x:c r="C378" s="3" t="str">
        <x:v>تراکنش‌دار به فعال سیستمی</x:v>
      </x:c>
      <x:c r="D378" s="3" t="str">
        <x:v>اینترنتی</x:v>
      </x:c>
      <x:c r="E378" s="38" t="n">
        <x:v>60</x:v>
      </x:c>
      <x:c r="F378" s="3" t="str">
        <x:v>درصد</x:v>
      </x:c>
      <x:c r="G378" s="3" t="str">
        <x:v>SHP-136</x:v>
      </x:c>
      <x:c r="H378" s="3" t="n">
        <x:v>102</x:v>
      </x:c>
      <x:c r="I378" s="3" t="str">
        <x:v>4-19</x:v>
      </x:c>
      <x:c r="J378" s="3" t="str">
        <x:v>شکست تعریف</x:v>
      </x:c>
      <x:c r="K378" s="3"/>
      <x:c r="L378" s="3"/>
    </x:row>
    <x:row r="379" ht="25" customHeight="1">
      <x:c r="A379" s="2" t="str">
        <x:v>DAM</x:v>
      </x:c>
      <x:c r="B379" s="3" t="str">
        <x:v>1405-07</x:v>
      </x:c>
      <x:c r="C379" s="3" t="str">
        <x:v>تراکنش‌دار به فعال سیستمی</x:v>
      </x:c>
      <x:c r="D379" s="3" t="str">
        <x:v>کد دستوری</x:v>
      </x:c>
      <x:c r="E379" s="38" t="n">
        <x:v>0</x:v>
      </x:c>
      <x:c r="F379" s="3" t="str">
        <x:v>درصد</x:v>
      </x:c>
      <x:c r="G379" s="3" t="str">
        <x:v>SHP-136</x:v>
      </x:c>
      <x:c r="H379" s="3" t="n">
        <x:v>102</x:v>
      </x:c>
      <x:c r="I379" s="3" t="str">
        <x:v>4-19</x:v>
      </x:c>
      <x:c r="J379" s="3" t="str">
        <x:v>شکست تعریف</x:v>
      </x:c>
      <x:c r="K379" s="3"/>
      <x:c r="L379" s="3"/>
    </x:row>
    <x:row r="380" ht="25" customHeight="1">
      <x:c r="A380" s="2" t="str">
        <x:v>DAM</x:v>
      </x:c>
      <x:c r="B380" s="3" t="str">
        <x:v>1405-07</x:v>
      </x:c>
      <x:c r="C380" s="3" t="str">
        <x:v>تراکنش‌دار به فعال سیستمی</x:v>
      </x:c>
      <x:c r="D380" s="3" t="str">
        <x:v>موبایلی</x:v>
      </x:c>
      <x:c r="E380" s="38" t="n">
        <x:v>0</x:v>
      </x:c>
      <x:c r="F380" s="3" t="str">
        <x:v>درصد</x:v>
      </x:c>
      <x:c r="G380" s="3" t="str">
        <x:v>SHP-136</x:v>
      </x:c>
      <x:c r="H380" s="3" t="n">
        <x:v>102</x:v>
      </x:c>
      <x:c r="I380" s="3" t="str">
        <x:v>4-19</x:v>
      </x:c>
      <x:c r="J380" s="3" t="str">
        <x:v>شکست تعریف</x:v>
      </x:c>
      <x:c r="K380" s="3"/>
      <x:c r="L380" s="3"/>
    </x:row>
    <x:row r="381" ht="25" customHeight="1">
      <x:c r="A381" s="2" t="str">
        <x:v>DAM</x:v>
      </x:c>
      <x:c r="B381" s="3" t="str">
        <x:v>1405-07</x:v>
      </x:c>
      <x:c r="C381" s="3" t="str">
        <x:v>تراکنش‌دار به فعال سیستمی</x:v>
      </x:c>
      <x:c r="D381" s="3" t="str">
        <x:v>همه</x:v>
      </x:c>
      <x:c r="E381" s="38" t="n">
        <x:v>58.99</x:v>
      </x:c>
      <x:c r="F381" s="3" t="str">
        <x:v>درصد</x:v>
      </x:c>
      <x:c r="G381" s="3" t="str">
        <x:v>SHP-136</x:v>
      </x:c>
      <x:c r="H381" s="3" t="n">
        <x:v>102</x:v>
      </x:c>
      <x:c r="I381" s="3" t="str">
        <x:v>4-19</x:v>
      </x:c>
      <x:c r="J381" s="3" t="str">
        <x:v>شکست تعریف</x:v>
      </x:c>
      <x:c r="K381" s="3"/>
      <x:c r="L381" s="3"/>
    </x:row>
    <x:row r="382" ht="25" customHeight="1">
      <x:c r="A382" s="2" t="str">
        <x:v>FAN</x:v>
      </x:c>
      <x:c r="B382" s="3" t="str">
        <x:v>1405-07</x:v>
      </x:c>
      <x:c r="C382" s="3" t="str">
        <x:v>تراکنش‌دار به فعال سیستمی</x:v>
      </x:c>
      <x:c r="D382" s="3" t="str">
        <x:v>کارت‌خوان</x:v>
      </x:c>
      <x:c r="E382" s="38" t="n">
        <x:v>53.08</x:v>
      </x:c>
      <x:c r="F382" s="3" t="str">
        <x:v>درصد</x:v>
      </x:c>
      <x:c r="G382" s="3" t="str">
        <x:v>SHP-136</x:v>
      </x:c>
      <x:c r="H382" s="3" t="n">
        <x:v>102</x:v>
      </x:c>
      <x:c r="I382" s="3" t="str">
        <x:v>4-19</x:v>
      </x:c>
      <x:c r="J382" s="3" t="str">
        <x:v>شکست تعریف</x:v>
      </x:c>
      <x:c r="K382" s="3"/>
      <x:c r="L382" s="3"/>
    </x:row>
    <x:row r="383" ht="25" customHeight="1">
      <x:c r="A383" s="2" t="str">
        <x:v>FAN</x:v>
      </x:c>
      <x:c r="B383" s="3" t="str">
        <x:v>1405-07</x:v>
      </x:c>
      <x:c r="C383" s="3" t="str">
        <x:v>تراکنش‌دار به فعال سیستمی</x:v>
      </x:c>
      <x:c r="D383" s="3" t="str">
        <x:v>اینترنتی</x:v>
      </x:c>
      <x:c r="E383" s="38" t="n">
        <x:v>56.87</x:v>
      </x:c>
      <x:c r="F383" s="3" t="str">
        <x:v>درصد</x:v>
      </x:c>
      <x:c r="G383" s="3" t="str">
        <x:v>SHP-136</x:v>
      </x:c>
      <x:c r="H383" s="3" t="n">
        <x:v>102</x:v>
      </x:c>
      <x:c r="I383" s="3" t="str">
        <x:v>4-19</x:v>
      </x:c>
      <x:c r="J383" s="3" t="str">
        <x:v>شکست تعریف</x:v>
      </x:c>
      <x:c r="K383" s="3"/>
      <x:c r="L383" s="3"/>
    </x:row>
    <x:row r="384" ht="25" customHeight="1">
      <x:c r="A384" s="2" t="str">
        <x:v>FAN</x:v>
      </x:c>
      <x:c r="B384" s="3" t="str">
        <x:v>1405-07</x:v>
      </x:c>
      <x:c r="C384" s="3" t="str">
        <x:v>تراکنش‌دار به فعال سیستمی</x:v>
      </x:c>
      <x:c r="D384" s="3" t="str">
        <x:v>کد دستوری</x:v>
      </x:c>
      <x:c r="E384" s="38" t="n">
        <x:v>0</x:v>
      </x:c>
      <x:c r="F384" s="3" t="str">
        <x:v>درصد</x:v>
      </x:c>
      <x:c r="G384" s="3" t="str">
        <x:v>SHP-136</x:v>
      </x:c>
      <x:c r="H384" s="3" t="n">
        <x:v>102</x:v>
      </x:c>
      <x:c r="I384" s="3" t="str">
        <x:v>4-19</x:v>
      </x:c>
      <x:c r="J384" s="3" t="str">
        <x:v>شکست تعریف</x:v>
      </x:c>
      <x:c r="K384" s="3"/>
      <x:c r="L384" s="3"/>
    </x:row>
    <x:row r="385" ht="25" customHeight="1">
      <x:c r="A385" s="2" t="str">
        <x:v>FAN</x:v>
      </x:c>
      <x:c r="B385" s="3" t="str">
        <x:v>1405-07</x:v>
      </x:c>
      <x:c r="C385" s="3" t="str">
        <x:v>تراکنش‌دار به فعال سیستمی</x:v>
      </x:c>
      <x:c r="D385" s="3" t="str">
        <x:v>موبایلی</x:v>
      </x:c>
      <x:c r="E385" s="38" t="n">
        <x:v>0</x:v>
      </x:c>
      <x:c r="F385" s="3" t="str">
        <x:v>درصد</x:v>
      </x:c>
      <x:c r="G385" s="3" t="str">
        <x:v>SHP-136</x:v>
      </x:c>
      <x:c r="H385" s="3" t="n">
        <x:v>102</x:v>
      </x:c>
      <x:c r="I385" s="3" t="str">
        <x:v>4-19</x:v>
      </x:c>
      <x:c r="J385" s="3" t="str">
        <x:v>شکست تعریف</x:v>
      </x:c>
      <x:c r="K385" s="3"/>
      <x:c r="L385" s="3"/>
    </x:row>
    <x:row r="386" ht="25" customHeight="1">
      <x:c r="A386" s="2" t="str">
        <x:v>FAN</x:v>
      </x:c>
      <x:c r="B386" s="3" t="str">
        <x:v>1405-07</x:v>
      </x:c>
      <x:c r="C386" s="3" t="str">
        <x:v>تراکنش‌دار به فعال سیستمی</x:v>
      </x:c>
      <x:c r="D386" s="3" t="str">
        <x:v>همه</x:v>
      </x:c>
      <x:c r="E386" s="38" t="n">
        <x:v>53.09</x:v>
      </x:c>
      <x:c r="F386" s="3" t="str">
        <x:v>درصد</x:v>
      </x:c>
      <x:c r="G386" s="3" t="str">
        <x:v>SHP-136</x:v>
      </x:c>
      <x:c r="H386" s="3" t="n">
        <x:v>102</x:v>
      </x:c>
      <x:c r="I386" s="3" t="str">
        <x:v>4-19</x:v>
      </x:c>
      <x:c r="J386" s="3" t="str">
        <x:v>شکست تعریف</x:v>
      </x:c>
      <x:c r="K386" s="3"/>
      <x:c r="L386" s="3"/>
    </x:row>
    <x:row r="387" ht="25" customHeight="1">
      <x:c r="A387" s="2" t="str">
        <x:v>NETWORK</x:v>
      </x:c>
      <x:c r="B387" s="3" t="str">
        <x:v>1405-07</x:v>
      </x:c>
      <x:c r="C387" s="3" t="str">
        <x:v>تراکنش‌دار به فعال سیستمی</x:v>
      </x:c>
      <x:c r="D387" s="3" t="str">
        <x:v>کارت‌خوان</x:v>
      </x:c>
      <x:c r="E387" s="38" t="n">
        <x:v>81.92</x:v>
      </x:c>
      <x:c r="F387" s="3" t="str">
        <x:v>درصد</x:v>
      </x:c>
      <x:c r="G387" s="3" t="str">
        <x:v>SHP-136</x:v>
      </x:c>
      <x:c r="H387" s="3" t="n">
        <x:v>102</x:v>
      </x:c>
      <x:c r="I387" s="3" t="str">
        <x:v>4-19</x:v>
      </x:c>
      <x:c r="J387" s="3" t="str">
        <x:v>شکست تعریف</x:v>
      </x:c>
      <x:c r="K387" s="3"/>
      <x:c r="L387" s="3"/>
    </x:row>
    <x:row r="388" ht="25" customHeight="1">
      <x:c r="A388" s="2" t="str">
        <x:v>NETWORK</x:v>
      </x:c>
      <x:c r="B388" s="3" t="str">
        <x:v>1405-07</x:v>
      </x:c>
      <x:c r="C388" s="3" t="str">
        <x:v>تراکنش‌دار به فعال سیستمی</x:v>
      </x:c>
      <x:c r="D388" s="3" t="str">
        <x:v>اینترنتی</x:v>
      </x:c>
      <x:c r="E388" s="38" t="n">
        <x:v>19.12</x:v>
      </x:c>
      <x:c r="F388" s="3" t="str">
        <x:v>درصد</x:v>
      </x:c>
      <x:c r="G388" s="3" t="str">
        <x:v>SHP-136</x:v>
      </x:c>
      <x:c r="H388" s="3" t="n">
        <x:v>102</x:v>
      </x:c>
      <x:c r="I388" s="3" t="str">
        <x:v>4-19</x:v>
      </x:c>
      <x:c r="J388" s="3" t="str">
        <x:v>شکست تعریف</x:v>
      </x:c>
      <x:c r="K388" s="3"/>
      <x:c r="L388" s="3"/>
    </x:row>
    <x:row r="389" ht="25" customHeight="1">
      <x:c r="A389" s="2" t="str">
        <x:v>NETWORK</x:v>
      </x:c>
      <x:c r="B389" s="3" t="str">
        <x:v>1405-07</x:v>
      </x:c>
      <x:c r="C389" s="3" t="str">
        <x:v>تراکنش‌دار به فعال سیستمی</x:v>
      </x:c>
      <x:c r="D389" s="3" t="str">
        <x:v>کد دستوری</x:v>
      </x:c>
      <x:c r="E389" s="38" t="n">
        <x:v>24.04</x:v>
      </x:c>
      <x:c r="F389" s="3" t="str">
        <x:v>درصد</x:v>
      </x:c>
      <x:c r="G389" s="3" t="str">
        <x:v>SHP-136</x:v>
      </x:c>
      <x:c r="H389" s="3" t="n">
        <x:v>102</x:v>
      </x:c>
      <x:c r="I389" s="3" t="str">
        <x:v>4-19</x:v>
      </x:c>
      <x:c r="J389" s="3" t="str">
        <x:v>شکست تعریف</x:v>
      </x:c>
      <x:c r="K389" s="3"/>
      <x:c r="L389" s="3"/>
    </x:row>
    <x:row r="390" ht="25" customHeight="1">
      <x:c r="A390" s="2" t="str">
        <x:v>NETWORK</x:v>
      </x:c>
      <x:c r="B390" s="3" t="str">
        <x:v>1405-07</x:v>
      </x:c>
      <x:c r="C390" s="3" t="str">
        <x:v>تراکنش‌دار به فعال سیستمی</x:v>
      </x:c>
      <x:c r="D390" s="3" t="str">
        <x:v>موبایلی</x:v>
      </x:c>
      <x:c r="E390" s="38" t="n">
        <x:v>42.15</x:v>
      </x:c>
      <x:c r="F390" s="3" t="str">
        <x:v>درصد</x:v>
      </x:c>
      <x:c r="G390" s="3" t="str">
        <x:v>SHP-136</x:v>
      </x:c>
      <x:c r="H390" s="3" t="n">
        <x:v>102</x:v>
      </x:c>
      <x:c r="I390" s="3" t="str">
        <x:v>4-19</x:v>
      </x:c>
      <x:c r="J390" s="3" t="str">
        <x:v>شکست تعریف</x:v>
      </x:c>
      <x:c r="K390" s="3"/>
      <x:c r="L390" s="3"/>
    </x:row>
    <x:row r="391" ht="25" customHeight="1">
      <x:c r="A391" s="2" t="str">
        <x:v>NETWORK</x:v>
      </x:c>
      <x:c r="B391" s="3" t="str">
        <x:v>1405-07</x:v>
      </x:c>
      <x:c r="C391" s="3" t="str">
        <x:v>تراکنش‌دار به فعال سیستمی</x:v>
      </x:c>
      <x:c r="D391" s="3" t="str">
        <x:v>همه</x:v>
      </x:c>
      <x:c r="E391" s="38" t="n">
        <x:v>77.91</x:v>
      </x:c>
      <x:c r="F391" s="3" t="str">
        <x:v>درصد</x:v>
      </x:c>
      <x:c r="G391" s="3" t="str">
        <x:v>SHP-136</x:v>
      </x:c>
      <x:c r="H391" s="3" t="n">
        <x:v>102</x:v>
      </x:c>
      <x:c r="I391" s="3" t="str">
        <x:v>4-19</x:v>
      </x:c>
      <x:c r="J391" s="3" t="str">
        <x:v>شکست تعریف</x:v>
      </x:c>
      <x:c r="K391" s="3"/>
      <x:c r="L391" s="3"/>
    </x:row>
    <x:row r="392" ht="25" customHeight="1">
      <x:c r="A392" s="2" t="str">
        <x:v>AP</x:v>
      </x:c>
      <x:c r="B392" s="3" t="str">
        <x:v>1405-07</x:v>
      </x:c>
      <x:c r="C392" s="3" t="str">
        <x:v>سهم تعداد به تفکیک خدمت</x:v>
      </x:c>
      <x:c r="D392" s="3" t="str">
        <x:v>خرید</x:v>
      </x:c>
      <x:c r="E392" s="38" t="n">
        <x:v>3.8</x:v>
      </x:c>
      <x:c r="F392" s="3" t="str">
        <x:v>درصد</x:v>
      </x:c>
      <x:c r="G392" s="3" t="str">
        <x:v>SHP-136</x:v>
      </x:c>
      <x:c r="H392" s="3" t="n">
        <x:v>75</x:v>
      </x:c>
      <x:c r="I392" s="3" t="str">
        <x:v>4-3</x:v>
      </x:c>
      <x:c r="J392" s="3" t="str">
        <x:v>مجاز با کنترل</x:v>
      </x:c>
      <x:c r="K392" s="3"/>
      <x:c r="L392" s="3"/>
    </x:row>
    <x:row r="393" ht="25" customHeight="1">
      <x:c r="A393" s="2" t="str">
        <x:v>AP</x:v>
      </x:c>
      <x:c r="B393" s="3" t="str">
        <x:v>1405-07</x:v>
      </x:c>
      <x:c r="C393" s="3" t="str">
        <x:v>سهم تعداد به تفکیک خدمت</x:v>
      </x:c>
      <x:c r="D393" s="3" t="str">
        <x:v>قبض و شارژ</x:v>
      </x:c>
      <x:c r="E393" s="38" t="n">
        <x:v>25.8</x:v>
      </x:c>
      <x:c r="F393" s="3" t="str">
        <x:v>درصد</x:v>
      </x:c>
      <x:c r="G393" s="3" t="str">
        <x:v>SHP-136</x:v>
      </x:c>
      <x:c r="H393" s="3" t="n">
        <x:v>75</x:v>
      </x:c>
      <x:c r="I393" s="3" t="str">
        <x:v>4-3</x:v>
      </x:c>
      <x:c r="J393" s="3" t="str">
        <x:v>مجاز با کنترل</x:v>
      </x:c>
      <x:c r="K393" s="3"/>
      <x:c r="L393" s="3"/>
    </x:row>
    <x:row r="394" ht="25" customHeight="1">
      <x:c r="A394" s="2" t="str">
        <x:v>AP</x:v>
      </x:c>
      <x:c r="B394" s="3" t="str">
        <x:v>1405-07</x:v>
      </x:c>
      <x:c r="C394" s="3" t="str">
        <x:v>سهم تعداد به تفکیک خدمت</x:v>
      </x:c>
      <x:c r="D394" s="3" t="str">
        <x:v>مانده‌گیری</x:v>
      </x:c>
      <x:c r="E394" s="38" t="n">
        <x:v>8.6</x:v>
      </x:c>
      <x:c r="F394" s="3" t="str">
        <x:v>درصد</x:v>
      </x:c>
      <x:c r="G394" s="3" t="str">
        <x:v>SHP-136</x:v>
      </x:c>
      <x:c r="H394" s="3" t="n">
        <x:v>75</x:v>
      </x:c>
      <x:c r="I394" s="3" t="str">
        <x:v>4-3</x:v>
      </x:c>
      <x:c r="J394" s="3" t="str">
        <x:v>مجاز با کنترل</x:v>
      </x:c>
      <x:c r="K394" s="3"/>
      <x:c r="L394" s="3"/>
    </x:row>
    <x:row r="395" ht="25" customHeight="1">
      <x:c r="A395" s="2" t="str">
        <x:v>DAM</x:v>
      </x:c>
      <x:c r="B395" s="3" t="str">
        <x:v>1405-07</x:v>
      </x:c>
      <x:c r="C395" s="3" t="str">
        <x:v>سهم تعداد به تفکیک خدمت</x:v>
      </x:c>
      <x:c r="D395" s="3" t="str">
        <x:v>خرید</x:v>
      </x:c>
      <x:c r="E395" s="38" t="n">
        <x:v>0.23</x:v>
      </x:c>
      <x:c r="F395" s="3" t="str">
        <x:v>درصد</x:v>
      </x:c>
      <x:c r="G395" s="3" t="str">
        <x:v>SHP-136</x:v>
      </x:c>
      <x:c r="H395" s="3" t="n">
        <x:v>75</x:v>
      </x:c>
      <x:c r="I395" s="3" t="str">
        <x:v>4-3</x:v>
      </x:c>
      <x:c r="J395" s="3" t="str">
        <x:v>مجاز با کنترل</x:v>
      </x:c>
      <x:c r="K395" s="3"/>
      <x:c r="L395" s="3"/>
    </x:row>
    <x:row r="396" ht="25" customHeight="1">
      <x:c r="A396" s="2" t="str">
        <x:v>DAM</x:v>
      </x:c>
      <x:c r="B396" s="3" t="str">
        <x:v>1405-07</x:v>
      </x:c>
      <x:c r="C396" s="3" t="str">
        <x:v>سهم تعداد به تفکیک خدمت</x:v>
      </x:c>
      <x:c r="D396" s="3" t="str">
        <x:v>قبض و شارژ</x:v>
      </x:c>
      <x:c r="E396" s="38" t="n">
        <x:v>0.05</x:v>
      </x:c>
      <x:c r="F396" s="3" t="str">
        <x:v>درصد</x:v>
      </x:c>
      <x:c r="G396" s="3" t="str">
        <x:v>SHP-136</x:v>
      </x:c>
      <x:c r="H396" s="3" t="n">
        <x:v>75</x:v>
      </x:c>
      <x:c r="I396" s="3" t="str">
        <x:v>4-3</x:v>
      </x:c>
      <x:c r="J396" s="3" t="str">
        <x:v>مجاز با کنترل</x:v>
      </x:c>
      <x:c r="K396" s="3"/>
      <x:c r="L396" s="3"/>
    </x:row>
    <x:row r="397" ht="25" customHeight="1">
      <x:c r="A397" s="2" t="str">
        <x:v>DAM</x:v>
      </x:c>
      <x:c r="B397" s="3" t="str">
        <x:v>1405-07</x:v>
      </x:c>
      <x:c r="C397" s="3" t="str">
        <x:v>سهم تعداد به تفکیک خدمت</x:v>
      </x:c>
      <x:c r="D397" s="3" t="str">
        <x:v>مانده‌گیری</x:v>
      </x:c>
      <x:c r="E397" s="38" t="n">
        <x:v>0.33</x:v>
      </x:c>
      <x:c r="F397" s="3" t="str">
        <x:v>درصد</x:v>
      </x:c>
      <x:c r="G397" s="3" t="str">
        <x:v>SHP-136</x:v>
      </x:c>
      <x:c r="H397" s="3" t="n">
        <x:v>75</x:v>
      </x:c>
      <x:c r="I397" s="3" t="str">
        <x:v>4-3</x:v>
      </x:c>
      <x:c r="J397" s="3" t="str">
        <x:v>مجاز با کنترل</x:v>
      </x:c>
      <x:c r="K397" s="3"/>
      <x:c r="L397" s="3"/>
    </x:row>
    <x:row r="398" ht="25" customHeight="1">
      <x:c r="A398" s="2" t="str">
        <x:v>BEP</x:v>
      </x:c>
      <x:c r="B398" s="3" t="str">
        <x:v>1405-07</x:v>
      </x:c>
      <x:c r="C398" s="3" t="str">
        <x:v>سهم تعداد به تفکیک خدمت</x:v>
      </x:c>
      <x:c r="D398" s="3" t="str">
        <x:v>خرید</x:v>
      </x:c>
      <x:c r="E398" s="38" t="n">
        <x:v>22.14</x:v>
      </x:c>
      <x:c r="F398" s="3" t="str">
        <x:v>درصد</x:v>
      </x:c>
      <x:c r="G398" s="3" t="str">
        <x:v>SHP-136</x:v>
      </x:c>
      <x:c r="H398" s="3" t="n">
        <x:v>75</x:v>
      </x:c>
      <x:c r="I398" s="3" t="str">
        <x:v>4-3</x:v>
      </x:c>
      <x:c r="J398" s="3" t="str">
        <x:v>مجاز با کنترل</x:v>
      </x:c>
      <x:c r="K398" s="3"/>
      <x:c r="L398" s="3"/>
    </x:row>
    <x:row r="399" ht="25" customHeight="1">
      <x:c r="A399" s="2" t="str">
        <x:v>BEP</x:v>
      </x:c>
      <x:c r="B399" s="3" t="str">
        <x:v>1405-07</x:v>
      </x:c>
      <x:c r="C399" s="3" t="str">
        <x:v>سهم تعداد به تفکیک خدمت</x:v>
      </x:c>
      <x:c r="D399" s="3" t="str">
        <x:v>قبض و شارژ</x:v>
      </x:c>
      <x:c r="E399" s="38" t="n">
        <x:v>31.12</x:v>
      </x:c>
      <x:c r="F399" s="3" t="str">
        <x:v>درصد</x:v>
      </x:c>
      <x:c r="G399" s="3" t="str">
        <x:v>SHP-136</x:v>
      </x:c>
      <x:c r="H399" s="3" t="n">
        <x:v>75</x:v>
      </x:c>
      <x:c r="I399" s="3" t="str">
        <x:v>4-3</x:v>
      </x:c>
      <x:c r="J399" s="3" t="str">
        <x:v>مجاز با کنترل</x:v>
      </x:c>
      <x:c r="K399" s="3"/>
      <x:c r="L399" s="3"/>
    </x:row>
    <x:row r="400" ht="25" customHeight="1">
      <x:c r="A400" s="2" t="str">
        <x:v>BEP</x:v>
      </x:c>
      <x:c r="B400" s="3" t="str">
        <x:v>1405-07</x:v>
      </x:c>
      <x:c r="C400" s="3" t="str">
        <x:v>سهم تعداد به تفکیک خدمت</x:v>
      </x:c>
      <x:c r="D400" s="3" t="str">
        <x:v>مانده‌گیری</x:v>
      </x:c>
      <x:c r="E400" s="38" t="n">
        <x:v>17.45</x:v>
      </x:c>
      <x:c r="F400" s="3" t="str">
        <x:v>درصد</x:v>
      </x:c>
      <x:c r="G400" s="3" t="str">
        <x:v>SHP-136</x:v>
      </x:c>
      <x:c r="H400" s="3" t="n">
        <x:v>75</x:v>
      </x:c>
      <x:c r="I400" s="3" t="str">
        <x:v>4-3</x:v>
      </x:c>
      <x:c r="J400" s="3" t="str">
        <x:v>مجاز با کنترل</x:v>
      </x:c>
      <x:c r="K400" s="3"/>
      <x:c r="L400" s="3"/>
    </x:row>
    <x:row r="401" ht="25" customHeight="1">
      <x:c r="A401" s="2" t="str">
        <x:v>SAD</x:v>
      </x:c>
      <x:c r="B401" s="3" t="str">
        <x:v>1405-07</x:v>
      </x:c>
      <x:c r="C401" s="3" t="str">
        <x:v>سهم تعداد به تفکیک خدمت</x:v>
      </x:c>
      <x:c r="D401" s="3" t="str">
        <x:v>خرید</x:v>
      </x:c>
      <x:c r="E401" s="38" t="n">
        <x:v>6.56</x:v>
      </x:c>
      <x:c r="F401" s="3" t="str">
        <x:v>درصد</x:v>
      </x:c>
      <x:c r="G401" s="3" t="str">
        <x:v>SHP-136</x:v>
      </x:c>
      <x:c r="H401" s="3" t="n">
        <x:v>75</x:v>
      </x:c>
      <x:c r="I401" s="3" t="str">
        <x:v>4-3</x:v>
      </x:c>
      <x:c r="J401" s="3" t="str">
        <x:v>مجاز با کنترل</x:v>
      </x:c>
      <x:c r="K401" s="3"/>
      <x:c r="L401" s="3"/>
    </x:row>
    <x:row r="402" ht="25" customHeight="1">
      <x:c r="A402" s="2" t="str">
        <x:v>SAD</x:v>
      </x:c>
      <x:c r="B402" s="3" t="str">
        <x:v>1405-07</x:v>
      </x:c>
      <x:c r="C402" s="3" t="str">
        <x:v>سهم تعداد به تفکیک خدمت</x:v>
      </x:c>
      <x:c r="D402" s="3" t="str">
        <x:v>قبض و شارژ</x:v>
      </x:c>
      <x:c r="E402" s="38" t="n">
        <x:v>3.26</x:v>
      </x:c>
      <x:c r="F402" s="3" t="str">
        <x:v>درصد</x:v>
      </x:c>
      <x:c r="G402" s="3" t="str">
        <x:v>SHP-136</x:v>
      </x:c>
      <x:c r="H402" s="3" t="n">
        <x:v>75</x:v>
      </x:c>
      <x:c r="I402" s="3" t="str">
        <x:v>4-3</x:v>
      </x:c>
      <x:c r="J402" s="3" t="str">
        <x:v>مجاز با کنترل</x:v>
      </x:c>
      <x:c r="K402" s="3"/>
      <x:c r="L402" s="3"/>
    </x:row>
    <x:row r="403" ht="25" customHeight="1">
      <x:c r="A403" s="2" t="str">
        <x:v>SAD</x:v>
      </x:c>
      <x:c r="B403" s="3" t="str">
        <x:v>1405-07</x:v>
      </x:c>
      <x:c r="C403" s="3" t="str">
        <x:v>سهم تعداد به تفکیک خدمت</x:v>
      </x:c>
      <x:c r="D403" s="3" t="str">
        <x:v>مانده‌گیری</x:v>
      </x:c>
      <x:c r="E403" s="38" t="n">
        <x:v>6.7</x:v>
      </x:c>
      <x:c r="F403" s="3" t="str">
        <x:v>درصد</x:v>
      </x:c>
      <x:c r="G403" s="3" t="str">
        <x:v>SHP-136</x:v>
      </x:c>
      <x:c r="H403" s="3" t="n">
        <x:v>75</x:v>
      </x:c>
      <x:c r="I403" s="3" t="str">
        <x:v>4-3</x:v>
      </x:c>
      <x:c r="J403" s="3" t="str">
        <x:v>مجاز با کنترل</x:v>
      </x:c>
      <x:c r="K403" s="3"/>
      <x:c r="L403" s="3"/>
    </x:row>
    <x:row r="404" ht="25" customHeight="1">
      <x:c r="A404" s="2" t="str">
        <x:v>PEP</x:v>
      </x:c>
      <x:c r="B404" s="3" t="str">
        <x:v>1405-07</x:v>
      </x:c>
      <x:c r="C404" s="3" t="str">
        <x:v>سهم تعداد به تفکیک خدمت</x:v>
      </x:c>
      <x:c r="D404" s="3" t="str">
        <x:v>خرید</x:v>
      </x:c>
      <x:c r="E404" s="38" t="n">
        <x:v>4.45</x:v>
      </x:c>
      <x:c r="F404" s="3" t="str">
        <x:v>درصد</x:v>
      </x:c>
      <x:c r="G404" s="3" t="str">
        <x:v>SHP-136</x:v>
      </x:c>
      <x:c r="H404" s="3" t="n">
        <x:v>75</x:v>
      </x:c>
      <x:c r="I404" s="3" t="str">
        <x:v>4-3</x:v>
      </x:c>
      <x:c r="J404" s="3" t="str">
        <x:v>مجاز با کنترل</x:v>
      </x:c>
      <x:c r="K404" s="3"/>
      <x:c r="L404" s="3"/>
    </x:row>
    <x:row r="405" ht="25" customHeight="1">
      <x:c r="A405" s="2" t="str">
        <x:v>PEP</x:v>
      </x:c>
      <x:c r="B405" s="3" t="str">
        <x:v>1405-07</x:v>
      </x:c>
      <x:c r="C405" s="3" t="str">
        <x:v>سهم تعداد به تفکیک خدمت</x:v>
      </x:c>
      <x:c r="D405" s="3" t="str">
        <x:v>قبض و شارژ</x:v>
      </x:c>
      <x:c r="E405" s="38" t="n">
        <x:v>2.77</x:v>
      </x:c>
      <x:c r="F405" s="3" t="str">
        <x:v>درصد</x:v>
      </x:c>
      <x:c r="G405" s="3" t="str">
        <x:v>SHP-136</x:v>
      </x:c>
      <x:c r="H405" s="3" t="n">
        <x:v>75</x:v>
      </x:c>
      <x:c r="I405" s="3" t="str">
        <x:v>4-3</x:v>
      </x:c>
      <x:c r="J405" s="3" t="str">
        <x:v>مجاز با کنترل</x:v>
      </x:c>
      <x:c r="K405" s="3"/>
      <x:c r="L405" s="3"/>
    </x:row>
    <x:row r="406" ht="25" customHeight="1">
      <x:c r="A406" s="2" t="str">
        <x:v>PEP</x:v>
      </x:c>
      <x:c r="B406" s="3" t="str">
        <x:v>1405-07</x:v>
      </x:c>
      <x:c r="C406" s="3" t="str">
        <x:v>سهم تعداد به تفکیک خدمت</x:v>
      </x:c>
      <x:c r="D406" s="3" t="str">
        <x:v>مانده‌گیری</x:v>
      </x:c>
      <x:c r="E406" s="38" t="n">
        <x:v>6.05</x:v>
      </x:c>
      <x:c r="F406" s="3" t="str">
        <x:v>درصد</x:v>
      </x:c>
      <x:c r="G406" s="3" t="str">
        <x:v>SHP-136</x:v>
      </x:c>
      <x:c r="H406" s="3" t="n">
        <x:v>75</x:v>
      </x:c>
      <x:c r="I406" s="3" t="str">
        <x:v>4-3</x:v>
      </x:c>
      <x:c r="J406" s="3" t="str">
        <x:v>مجاز با کنترل</x:v>
      </x:c>
      <x:c r="K406" s="3"/>
      <x:c r="L406" s="3"/>
    </x:row>
    <x:row r="407" ht="25" customHeight="1">
      <x:c r="A407" s="2" t="str">
        <x:v>SEP</x:v>
      </x:c>
      <x:c r="B407" s="3" t="str">
        <x:v>1405-07</x:v>
      </x:c>
      <x:c r="C407" s="3" t="str">
        <x:v>سهم تعداد به تفکیک خدمت</x:v>
      </x:c>
      <x:c r="D407" s="3" t="str">
        <x:v>خرید</x:v>
      </x:c>
      <x:c r="E407" s="38" t="n">
        <x:v>19.96</x:v>
      </x:c>
      <x:c r="F407" s="3" t="str">
        <x:v>درصد</x:v>
      </x:c>
      <x:c r="G407" s="3" t="str">
        <x:v>SHP-136</x:v>
      </x:c>
      <x:c r="H407" s="3" t="n">
        <x:v>75</x:v>
      </x:c>
      <x:c r="I407" s="3" t="str">
        <x:v>4-3</x:v>
      </x:c>
      <x:c r="J407" s="3" t="str">
        <x:v>مجاز با کنترل</x:v>
      </x:c>
      <x:c r="K407" s="3"/>
      <x:c r="L407" s="3"/>
    </x:row>
    <x:row r="408" ht="25" customHeight="1">
      <x:c r="A408" s="2" t="str">
        <x:v>SEP</x:v>
      </x:c>
      <x:c r="B408" s="3" t="str">
        <x:v>1405-07</x:v>
      </x:c>
      <x:c r="C408" s="3" t="str">
        <x:v>سهم تعداد به تفکیک خدمت</x:v>
      </x:c>
      <x:c r="D408" s="3" t="str">
        <x:v>قبض و شارژ</x:v>
      </x:c>
      <x:c r="E408" s="38" t="n">
        <x:v>14.54</x:v>
      </x:c>
      <x:c r="F408" s="3" t="str">
        <x:v>درصد</x:v>
      </x:c>
      <x:c r="G408" s="3" t="str">
        <x:v>SHP-136</x:v>
      </x:c>
      <x:c r="H408" s="3" t="n">
        <x:v>75</x:v>
      </x:c>
      <x:c r="I408" s="3" t="str">
        <x:v>4-3</x:v>
      </x:c>
      <x:c r="J408" s="3" t="str">
        <x:v>مجاز با کنترل</x:v>
      </x:c>
      <x:c r="K408" s="3"/>
      <x:c r="L408" s="3"/>
    </x:row>
    <x:row r="409" ht="25" customHeight="1">
      <x:c r="A409" s="2" t="str">
        <x:v>SEP</x:v>
      </x:c>
      <x:c r="B409" s="3" t="str">
        <x:v>1405-07</x:v>
      </x:c>
      <x:c r="C409" s="3" t="str">
        <x:v>سهم تعداد به تفکیک خدمت</x:v>
      </x:c>
      <x:c r="D409" s="3" t="str">
        <x:v>مانده‌گیری</x:v>
      </x:c>
      <x:c r="E409" s="38" t="n">
        <x:v>17.14</x:v>
      </x:c>
      <x:c r="F409" s="3" t="str">
        <x:v>درصد</x:v>
      </x:c>
      <x:c r="G409" s="3" t="str">
        <x:v>SHP-136</x:v>
      </x:c>
      <x:c r="H409" s="3" t="n">
        <x:v>75</x:v>
      </x:c>
      <x:c r="I409" s="3" t="str">
        <x:v>4-3</x:v>
      </x:c>
      <x:c r="J409" s="3" t="str">
        <x:v>مجاز با کنترل</x:v>
      </x:c>
      <x:c r="K409" s="3"/>
      <x:c r="L409" s="3"/>
    </x:row>
    <x:row r="410" ht="25" customHeight="1">
      <x:c r="A410" s="2" t="str">
        <x:v>SPH</x:v>
      </x:c>
      <x:c r="B410" s="3" t="str">
        <x:v>1405-07</x:v>
      </x:c>
      <x:c r="C410" s="3" t="str">
        <x:v>سهم تعداد به تفکیک خدمت</x:v>
      </x:c>
      <x:c r="D410" s="3" t="str">
        <x:v>خرید</x:v>
      </x:c>
      <x:c r="E410" s="38" t="n">
        <x:v>3.72</x:v>
      </x:c>
      <x:c r="F410" s="3" t="str">
        <x:v>درصد</x:v>
      </x:c>
      <x:c r="G410" s="3" t="str">
        <x:v>SHP-136</x:v>
      </x:c>
      <x:c r="H410" s="3" t="n">
        <x:v>75</x:v>
      </x:c>
      <x:c r="I410" s="3" t="str">
        <x:v>4-3</x:v>
      </x:c>
      <x:c r="J410" s="3" t="str">
        <x:v>مجاز با کنترل</x:v>
      </x:c>
      <x:c r="K410" s="3"/>
      <x:c r="L410" s="3"/>
    </x:row>
    <x:row r="411" ht="25" customHeight="1">
      <x:c r="A411" s="2" t="str">
        <x:v>SPH</x:v>
      </x:c>
      <x:c r="B411" s="3" t="str">
        <x:v>1405-07</x:v>
      </x:c>
      <x:c r="C411" s="3" t="str">
        <x:v>سهم تعداد به تفکیک خدمت</x:v>
      </x:c>
      <x:c r="D411" s="3" t="str">
        <x:v>قبض و شارژ</x:v>
      </x:c>
      <x:c r="E411" s="38" t="n">
        <x:v>0.95</x:v>
      </x:c>
      <x:c r="F411" s="3" t="str">
        <x:v>درصد</x:v>
      </x:c>
      <x:c r="G411" s="3" t="str">
        <x:v>SHP-136</x:v>
      </x:c>
      <x:c r="H411" s="3" t="n">
        <x:v>75</x:v>
      </x:c>
      <x:c r="I411" s="3" t="str">
        <x:v>4-3</x:v>
      </x:c>
      <x:c r="J411" s="3" t="str">
        <x:v>مجاز با کنترل</x:v>
      </x:c>
      <x:c r="K411" s="3"/>
      <x:c r="L411" s="3"/>
    </x:row>
    <x:row r="412" ht="25" customHeight="1">
      <x:c r="A412" s="2" t="str">
        <x:v>SPH</x:v>
      </x:c>
      <x:c r="B412" s="3" t="str">
        <x:v>1405-07</x:v>
      </x:c>
      <x:c r="C412" s="3" t="str">
        <x:v>سهم تعداد به تفکیک خدمت</x:v>
      </x:c>
      <x:c r="D412" s="3" t="str">
        <x:v>مانده‌گیری</x:v>
      </x:c>
      <x:c r="E412" s="38" t="n">
        <x:v>4.77</x:v>
      </x:c>
      <x:c r="F412" s="3" t="str">
        <x:v>درصد</x:v>
      </x:c>
      <x:c r="G412" s="3" t="str">
        <x:v>SHP-136</x:v>
      </x:c>
      <x:c r="H412" s="3" t="n">
        <x:v>75</x:v>
      </x:c>
      <x:c r="I412" s="3" t="str">
        <x:v>4-3</x:v>
      </x:c>
      <x:c r="J412" s="3" t="str">
        <x:v>مجاز با کنترل</x:v>
      </x:c>
      <x:c r="K412" s="3"/>
      <x:c r="L412" s="3"/>
    </x:row>
    <x:row r="413" ht="25" customHeight="1">
      <x:c r="A413" s="2" t="str">
        <x:v>NOV</x:v>
      </x:c>
      <x:c r="B413" s="3" t="str">
        <x:v>1405-07</x:v>
      </x:c>
      <x:c r="C413" s="3" t="str">
        <x:v>سهم تعداد به تفکیک خدمت</x:v>
      </x:c>
      <x:c r="D413" s="3" t="str">
        <x:v>خرید</x:v>
      </x:c>
      <x:c r="E413" s="38" t="n">
        <x:v>11.48</x:v>
      </x:c>
      <x:c r="F413" s="3" t="str">
        <x:v>درصد</x:v>
      </x:c>
      <x:c r="G413" s="3" t="str">
        <x:v>SHP-136</x:v>
      </x:c>
      <x:c r="H413" s="3" t="n">
        <x:v>75</x:v>
      </x:c>
      <x:c r="I413" s="3" t="str">
        <x:v>4-3</x:v>
      </x:c>
      <x:c r="J413" s="3" t="str">
        <x:v>مجاز با کنترل</x:v>
      </x:c>
      <x:c r="K413" s="3"/>
      <x:c r="L413" s="3"/>
    </x:row>
    <x:row r="414" ht="25" customHeight="1">
      <x:c r="A414" s="2" t="str">
        <x:v>NOV</x:v>
      </x:c>
      <x:c r="B414" s="3" t="str">
        <x:v>1405-07</x:v>
      </x:c>
      <x:c r="C414" s="3" t="str">
        <x:v>سهم تعداد به تفکیک خدمت</x:v>
      </x:c>
      <x:c r="D414" s="3" t="str">
        <x:v>قبض و شارژ</x:v>
      </x:c>
      <x:c r="E414" s="38" t="n">
        <x:v>4.34</x:v>
      </x:c>
      <x:c r="F414" s="3" t="str">
        <x:v>درصد</x:v>
      </x:c>
      <x:c r="G414" s="3" t="str">
        <x:v>SHP-136</x:v>
      </x:c>
      <x:c r="H414" s="3" t="n">
        <x:v>75</x:v>
      </x:c>
      <x:c r="I414" s="3" t="str">
        <x:v>4-3</x:v>
      </x:c>
      <x:c r="J414" s="3" t="str">
        <x:v>مجاز با کنترل</x:v>
      </x:c>
      <x:c r="K414" s="3"/>
      <x:c r="L414" s="3"/>
    </x:row>
    <x:row r="415" ht="25" customHeight="1">
      <x:c r="A415" s="2" t="str">
        <x:v>NOV</x:v>
      </x:c>
      <x:c r="B415" s="3" t="str">
        <x:v>1405-07</x:v>
      </x:c>
      <x:c r="C415" s="3" t="str">
        <x:v>سهم تعداد به تفکیک خدمت</x:v>
      </x:c>
      <x:c r="D415" s="3" t="str">
        <x:v>مانده‌گیری</x:v>
      </x:c>
      <x:c r="E415" s="38" t="n">
        <x:v>15.74</x:v>
      </x:c>
      <x:c r="F415" s="3" t="str">
        <x:v>درصد</x:v>
      </x:c>
      <x:c r="G415" s="3" t="str">
        <x:v>SHP-136</x:v>
      </x:c>
      <x:c r="H415" s="3" t="n">
        <x:v>75</x:v>
      </x:c>
      <x:c r="I415" s="3" t="str">
        <x:v>4-3</x:v>
      </x:c>
      <x:c r="J415" s="3" t="str">
        <x:v>مجاز با کنترل</x:v>
      </x:c>
      <x:c r="K415" s="3"/>
      <x:c r="L415" s="3"/>
    </x:row>
    <x:row r="416" ht="25" customHeight="1">
      <x:c r="A416" s="2" t="str">
        <x:v>RTP</x:v>
      </x:c>
      <x:c r="B416" s="3" t="str">
        <x:v>1405-07</x:v>
      </x:c>
      <x:c r="C416" s="3" t="str">
        <x:v>سهم تعداد به تفکیک خدمت</x:v>
      </x:c>
      <x:c r="D416" s="3" t="str">
        <x:v>خرید</x:v>
      </x:c>
      <x:c r="E416" s="38" t="n">
        <x:v>11.96</x:v>
      </x:c>
      <x:c r="F416" s="3" t="str">
        <x:v>درصد</x:v>
      </x:c>
      <x:c r="G416" s="3" t="str">
        <x:v>SHP-136</x:v>
      </x:c>
      <x:c r="H416" s="3" t="n">
        <x:v>75</x:v>
      </x:c>
      <x:c r="I416" s="3" t="str">
        <x:v>4-3</x:v>
      </x:c>
      <x:c r="J416" s="3" t="str">
        <x:v>مجاز با کنترل</x:v>
      </x:c>
      <x:c r="K416" s="3"/>
      <x:c r="L416" s="3"/>
    </x:row>
    <x:row r="417" ht="25" customHeight="1">
      <x:c r="A417" s="2" t="str">
        <x:v>RTP</x:v>
      </x:c>
      <x:c r="B417" s="3" t="str">
        <x:v>1405-07</x:v>
      </x:c>
      <x:c r="C417" s="3" t="str">
        <x:v>سهم تعداد به تفکیک خدمت</x:v>
      </x:c>
      <x:c r="D417" s="3" t="str">
        <x:v>قبض و شارژ</x:v>
      </x:c>
      <x:c r="E417" s="38" t="n">
        <x:v>14.8</x:v>
      </x:c>
      <x:c r="F417" s="3" t="str">
        <x:v>درصد</x:v>
      </x:c>
      <x:c r="G417" s="3" t="str">
        <x:v>SHP-136</x:v>
      </x:c>
      <x:c r="H417" s="3" t="n">
        <x:v>75</x:v>
      </x:c>
      <x:c r="I417" s="3" t="str">
        <x:v>4-3</x:v>
      </x:c>
      <x:c r="J417" s="3" t="str">
        <x:v>مجاز با کنترل</x:v>
      </x:c>
      <x:c r="K417" s="3"/>
      <x:c r="L417" s="3"/>
    </x:row>
    <x:row r="418" ht="25" customHeight="1">
      <x:c r="A418" s="2" t="str">
        <x:v>RTP</x:v>
      </x:c>
      <x:c r="B418" s="3" t="str">
        <x:v>1405-07</x:v>
      </x:c>
      <x:c r="C418" s="3" t="str">
        <x:v>سهم تعداد به تفکیک خدمت</x:v>
      </x:c>
      <x:c r="D418" s="3" t="str">
        <x:v>مانده‌گیری</x:v>
      </x:c>
      <x:c r="E418" s="38" t="n">
        <x:v>13.05</x:v>
      </x:c>
      <x:c r="F418" s="3" t="str">
        <x:v>درصد</x:v>
      </x:c>
      <x:c r="G418" s="3" t="str">
        <x:v>SHP-136</x:v>
      </x:c>
      <x:c r="H418" s="3" t="n">
        <x:v>75</x:v>
      </x:c>
      <x:c r="I418" s="3" t="str">
        <x:v>4-3</x:v>
      </x:c>
      <x:c r="J418" s="3" t="str">
        <x:v>مجاز با کنترل</x:v>
      </x:c>
      <x:c r="K418" s="3"/>
      <x:c r="L418" s="3"/>
    </x:row>
    <x:row r="419" ht="25" customHeight="1">
      <x:c r="A419" s="2" t="str">
        <x:v>ARV</x:v>
      </x:c>
      <x:c r="B419" s="3" t="str">
        <x:v>1405-07</x:v>
      </x:c>
      <x:c r="C419" s="3" t="str">
        <x:v>سهم تعداد به تفکیک خدمت</x:v>
      </x:c>
      <x:c r="D419" s="3" t="str">
        <x:v>خرید</x:v>
      </x:c>
      <x:c r="E419" s="38" t="n">
        <x:v>8.51</x:v>
      </x:c>
      <x:c r="F419" s="3" t="str">
        <x:v>درصد</x:v>
      </x:c>
      <x:c r="G419" s="3" t="str">
        <x:v>SHP-136</x:v>
      </x:c>
      <x:c r="H419" s="3" t="n">
        <x:v>75</x:v>
      </x:c>
      <x:c r="I419" s="3" t="str">
        <x:v>4-3</x:v>
      </x:c>
      <x:c r="J419" s="3" t="str">
        <x:v>مجاز با کنترل</x:v>
      </x:c>
      <x:c r="K419" s="3"/>
      <x:c r="L419" s="3"/>
    </x:row>
    <x:row r="420" ht="25" customHeight="1">
      <x:c r="A420" s="2" t="str">
        <x:v>ARV</x:v>
      </x:c>
      <x:c r="B420" s="3" t="str">
        <x:v>1405-07</x:v>
      </x:c>
      <x:c r="C420" s="3" t="str">
        <x:v>سهم تعداد به تفکیک خدمت</x:v>
      </x:c>
      <x:c r="D420" s="3" t="str">
        <x:v>قبض و شارژ</x:v>
      </x:c>
      <x:c r="E420" s="38" t="n">
        <x:v>0.18</x:v>
      </x:c>
      <x:c r="F420" s="3" t="str">
        <x:v>درصد</x:v>
      </x:c>
      <x:c r="G420" s="3" t="str">
        <x:v>SHP-136</x:v>
      </x:c>
      <x:c r="H420" s="3" t="n">
        <x:v>75</x:v>
      </x:c>
      <x:c r="I420" s="3" t="str">
        <x:v>4-3</x:v>
      </x:c>
      <x:c r="J420" s="3" t="str">
        <x:v>مجاز با کنترل</x:v>
      </x:c>
      <x:c r="K420" s="3"/>
      <x:c r="L420" s="3"/>
    </x:row>
    <x:row r="421" ht="25" customHeight="1">
      <x:c r="A421" s="2" t="str">
        <x:v>ARV</x:v>
      </x:c>
      <x:c r="B421" s="3" t="str">
        <x:v>1405-07</x:v>
      </x:c>
      <x:c r="C421" s="3" t="str">
        <x:v>سهم تعداد به تفکیک خدمت</x:v>
      </x:c>
      <x:c r="D421" s="3" t="str">
        <x:v>مانده‌گیری</x:v>
      </x:c>
      <x:c r="E421" s="38" t="n">
        <x:v>0.9</x:v>
      </x:c>
      <x:c r="F421" s="3" t="str">
        <x:v>درصد</x:v>
      </x:c>
      <x:c r="G421" s="3" t="str">
        <x:v>SHP-136</x:v>
      </x:c>
      <x:c r="H421" s="3" t="n">
        <x:v>75</x:v>
      </x:c>
      <x:c r="I421" s="3" t="str">
        <x:v>4-3</x:v>
      </x:c>
      <x:c r="J421" s="3" t="str">
        <x:v>مجاز با کنترل</x:v>
      </x:c>
      <x:c r="K421" s="3"/>
      <x:c r="L421" s="3"/>
    </x:row>
    <x:row r="422" ht="25" customHeight="1">
      <x:c r="A422" s="2" t="str">
        <x:v>FAN</x:v>
      </x:c>
      <x:c r="B422" s="3" t="str">
        <x:v>1405-07</x:v>
      </x:c>
      <x:c r="C422" s="3" t="str">
        <x:v>سهم تعداد به تفکیک خدمت</x:v>
      </x:c>
      <x:c r="D422" s="3" t="str">
        <x:v>خرید</x:v>
      </x:c>
      <x:c r="E422" s="38" t="n">
        <x:v>1.69</x:v>
      </x:c>
      <x:c r="F422" s="3" t="str">
        <x:v>درصد</x:v>
      </x:c>
      <x:c r="G422" s="3" t="str">
        <x:v>SHP-136</x:v>
      </x:c>
      <x:c r="H422" s="3" t="n">
        <x:v>75</x:v>
      </x:c>
      <x:c r="I422" s="3" t="str">
        <x:v>4-3</x:v>
      </x:c>
      <x:c r="J422" s="3" t="str">
        <x:v>مجاز با کنترل</x:v>
      </x:c>
      <x:c r="K422" s="3"/>
      <x:c r="L422" s="3"/>
    </x:row>
    <x:row r="423" ht="25" customHeight="1">
      <x:c r="A423" s="2" t="str">
        <x:v>FAN</x:v>
      </x:c>
      <x:c r="B423" s="3" t="str">
        <x:v>1405-07</x:v>
      </x:c>
      <x:c r="C423" s="3" t="str">
        <x:v>سهم تعداد به تفکیک خدمت</x:v>
      </x:c>
      <x:c r="D423" s="3" t="str">
        <x:v>قبض و شارژ</x:v>
      </x:c>
      <x:c r="E423" s="38" t="n">
        <x:v>0.55</x:v>
      </x:c>
      <x:c r="F423" s="3" t="str">
        <x:v>درصد</x:v>
      </x:c>
      <x:c r="G423" s="3" t="str">
        <x:v>SHP-136</x:v>
      </x:c>
      <x:c r="H423" s="3" t="n">
        <x:v>75</x:v>
      </x:c>
      <x:c r="I423" s="3" t="str">
        <x:v>4-3</x:v>
      </x:c>
      <x:c r="J423" s="3" t="str">
        <x:v>مجاز با کنترل</x:v>
      </x:c>
      <x:c r="K423" s="3"/>
      <x:c r="L423" s="3"/>
    </x:row>
    <x:row r="424" ht="25" customHeight="1">
      <x:c r="A424" s="2" t="str">
        <x:v>FAN</x:v>
      </x:c>
      <x:c r="B424" s="3" t="str">
        <x:v>1405-07</x:v>
      </x:c>
      <x:c r="C424" s="3" t="str">
        <x:v>سهم تعداد به تفکیک خدمت</x:v>
      </x:c>
      <x:c r="D424" s="3" t="str">
        <x:v>مانده‌گیری</x:v>
      </x:c>
      <x:c r="E424" s="38" t="n">
        <x:v>2.82</x:v>
      </x:c>
      <x:c r="F424" s="3" t="str">
        <x:v>درصد</x:v>
      </x:c>
      <x:c r="G424" s="3" t="str">
        <x:v>SHP-136</x:v>
      </x:c>
      <x:c r="H424" s="3" t="n">
        <x:v>75</x:v>
      </x:c>
      <x:c r="I424" s="3" t="str">
        <x:v>4-3</x:v>
      </x:c>
      <x:c r="J424" s="3" t="str">
        <x:v>مجاز با کنترل</x:v>
      </x:c>
      <x:c r="K424" s="3"/>
      <x:c r="L424" s="3"/>
    </x:row>
    <x:row r="425" ht="25" customHeight="1">
      <x:c r="A425" s="2" t="str">
        <x:v>KISH</x:v>
      </x:c>
      <x:c r="B425" s="3" t="str">
        <x:v>1405-07</x:v>
      </x:c>
      <x:c r="C425" s="3" t="str">
        <x:v>سهم تعداد به تفکیک خدمت</x:v>
      </x:c>
      <x:c r="D425" s="3" t="str">
        <x:v>خرید</x:v>
      </x:c>
      <x:c r="E425" s="38" t="n">
        <x:v>5.49</x:v>
      </x:c>
      <x:c r="F425" s="3" t="str">
        <x:v>درصد</x:v>
      </x:c>
      <x:c r="G425" s="3" t="str">
        <x:v>SHP-136</x:v>
      </x:c>
      <x:c r="H425" s="3" t="n">
        <x:v>75</x:v>
      </x:c>
      <x:c r="I425" s="3" t="str">
        <x:v>4-3</x:v>
      </x:c>
      <x:c r="J425" s="3" t="str">
        <x:v>مجاز با کنترل</x:v>
      </x:c>
      <x:c r="K425" s="3"/>
      <x:c r="L425" s="3"/>
    </x:row>
    <x:row r="426" ht="25" customHeight="1">
      <x:c r="A426" s="2" t="str">
        <x:v>KISH</x:v>
      </x:c>
      <x:c r="B426" s="3" t="str">
        <x:v>1405-07</x:v>
      </x:c>
      <x:c r="C426" s="3" t="str">
        <x:v>سهم تعداد به تفکیک خدمت</x:v>
      </x:c>
      <x:c r="D426" s="3" t="str">
        <x:v>قبض و شارژ</x:v>
      </x:c>
      <x:c r="E426" s="38" t="n">
        <x:v>1.64</x:v>
      </x:c>
      <x:c r="F426" s="3" t="str">
        <x:v>درصد</x:v>
      </x:c>
      <x:c r="G426" s="3" t="str">
        <x:v>SHP-136</x:v>
      </x:c>
      <x:c r="H426" s="3" t="n">
        <x:v>75</x:v>
      </x:c>
      <x:c r="I426" s="3" t="str">
        <x:v>4-3</x:v>
      </x:c>
      <x:c r="J426" s="3" t="str">
        <x:v>مجاز با کنترل</x:v>
      </x:c>
      <x:c r="K426" s="3"/>
      <x:c r="L426" s="3"/>
    </x:row>
    <x:row r="427" ht="25" customHeight="1">
      <x:c r="A427" s="2" t="str">
        <x:v>KISH</x:v>
      </x:c>
      <x:c r="B427" s="3" t="str">
        <x:v>1405-07</x:v>
      </x:c>
      <x:c r="C427" s="3" t="str">
        <x:v>سهم تعداد به تفکیک خدمت</x:v>
      </x:c>
      <x:c r="D427" s="3" t="str">
        <x:v>مانده‌گیری</x:v>
      </x:c>
      <x:c r="E427" s="38" t="n">
        <x:v>6.46</x:v>
      </x:c>
      <x:c r="F427" s="3" t="str">
        <x:v>درصد</x:v>
      </x:c>
      <x:c r="G427" s="3" t="str">
        <x:v>SHP-136</x:v>
      </x:c>
      <x:c r="H427" s="3" t="n">
        <x:v>75</x:v>
      </x:c>
      <x:c r="I427" s="3" t="str">
        <x:v>4-3</x:v>
      </x:c>
      <x:c r="J427" s="3" t="str">
        <x:v>مجاز با کنترل</x:v>
      </x:c>
      <x:c r="K427" s="3"/>
      <x:c r="L427" s="3"/>
    </x:row>
    <x:row r="428" ht="25" customHeight="1">
      <x:c r="A428" s="2" t="str">
        <x:v>AP</x:v>
      </x:c>
      <x:c r="B428" s="3" t="str">
        <x:v>1405-07</x:v>
      </x:c>
      <x:c r="C428" s="3" t="str">
        <x:v>سهم مبلغ به تفکیک خدمت</x:v>
      </x:c>
      <x:c r="D428" s="3" t="str">
        <x:v>خرید</x:v>
      </x:c>
      <x:c r="E428" s="38" t="n">
        <x:v>4.77</x:v>
      </x:c>
      <x:c r="F428" s="3" t="str">
        <x:v>درصد</x:v>
      </x:c>
      <x:c r="G428" s="3" t="str">
        <x:v>SHP-136</x:v>
      </x:c>
      <x:c r="H428" s="3" t="n">
        <x:v>77</x:v>
      </x:c>
      <x:c r="I428" s="3" t="str">
        <x:v>4-4</x:v>
      </x:c>
      <x:c r="J428" s="3" t="str">
        <x:v>مجاز با کنترل</x:v>
      </x:c>
      <x:c r="K428" s="3"/>
      <x:c r="L428" s="3"/>
    </x:row>
    <x:row r="429" ht="25" customHeight="1">
      <x:c r="A429" s="2" t="str">
        <x:v>AP</x:v>
      </x:c>
      <x:c r="B429" s="3" t="str">
        <x:v>1405-07</x:v>
      </x:c>
      <x:c r="C429" s="3" t="str">
        <x:v>سهم مبلغ به تفکیک خدمت</x:v>
      </x:c>
      <x:c r="D429" s="3" t="str">
        <x:v>قبض و شارژ</x:v>
      </x:c>
      <x:c r="E429" s="38" t="n">
        <x:v>17.06</x:v>
      </x:c>
      <x:c r="F429" s="3" t="str">
        <x:v>درصد</x:v>
      </x:c>
      <x:c r="G429" s="3" t="str">
        <x:v>SHP-136</x:v>
      </x:c>
      <x:c r="H429" s="3" t="n">
        <x:v>77</x:v>
      </x:c>
      <x:c r="I429" s="3" t="str">
        <x:v>4-4</x:v>
      </x:c>
      <x:c r="J429" s="3" t="str">
        <x:v>مجاز با کنترل</x:v>
      </x:c>
      <x:c r="K429" s="3"/>
      <x:c r="L429" s="3"/>
    </x:row>
    <x:row r="430" ht="25" customHeight="1">
      <x:c r="A430" s="2" t="str">
        <x:v>DAM</x:v>
      </x:c>
      <x:c r="B430" s="3" t="str">
        <x:v>1405-07</x:v>
      </x:c>
      <x:c r="C430" s="3" t="str">
        <x:v>سهم مبلغ به تفکیک خدمت</x:v>
      </x:c>
      <x:c r="D430" s="3" t="str">
        <x:v>خرید</x:v>
      </x:c>
      <x:c r="E430" s="38" t="n">
        <x:v>0.17</x:v>
      </x:c>
      <x:c r="F430" s="3" t="str">
        <x:v>درصد</x:v>
      </x:c>
      <x:c r="G430" s="3" t="str">
        <x:v>SHP-136</x:v>
      </x:c>
      <x:c r="H430" s="3" t="n">
        <x:v>77</x:v>
      </x:c>
      <x:c r="I430" s="3" t="str">
        <x:v>4-4</x:v>
      </x:c>
      <x:c r="J430" s="3" t="str">
        <x:v>مجاز با کنترل</x:v>
      </x:c>
      <x:c r="K430" s="3"/>
      <x:c r="L430" s="3"/>
    </x:row>
    <x:row r="431" ht="25" customHeight="1">
      <x:c r="A431" s="2" t="str">
        <x:v>DAM</x:v>
      </x:c>
      <x:c r="B431" s="3" t="str">
        <x:v>1405-07</x:v>
      </x:c>
      <x:c r="C431" s="3" t="str">
        <x:v>سهم مبلغ به تفکیک خدمت</x:v>
      </x:c>
      <x:c r="D431" s="3" t="str">
        <x:v>قبض و شارژ</x:v>
      </x:c>
      <x:c r="E431" s="38" t="n">
        <x:v>0.03</x:v>
      </x:c>
      <x:c r="F431" s="3" t="str">
        <x:v>درصد</x:v>
      </x:c>
      <x:c r="G431" s="3" t="str">
        <x:v>SHP-136</x:v>
      </x:c>
      <x:c r="H431" s="3" t="n">
        <x:v>77</x:v>
      </x:c>
      <x:c r="I431" s="3" t="str">
        <x:v>4-4</x:v>
      </x:c>
      <x:c r="J431" s="3" t="str">
        <x:v>مجاز با کنترل</x:v>
      </x:c>
      <x:c r="K431" s="3"/>
      <x:c r="L431" s="3"/>
    </x:row>
    <x:row r="432" ht="25" customHeight="1">
      <x:c r="A432" s="2" t="str">
        <x:v>BEP</x:v>
      </x:c>
      <x:c r="B432" s="3" t="str">
        <x:v>1405-07</x:v>
      </x:c>
      <x:c r="C432" s="3" t="str">
        <x:v>سهم مبلغ به تفکیک خدمت</x:v>
      </x:c>
      <x:c r="D432" s="3" t="str">
        <x:v>خرید</x:v>
      </x:c>
      <x:c r="E432" s="38" t="n">
        <x:v>26.09</x:v>
      </x:c>
      <x:c r="F432" s="3" t="str">
        <x:v>درصد</x:v>
      </x:c>
      <x:c r="G432" s="3" t="str">
        <x:v>SHP-136</x:v>
      </x:c>
      <x:c r="H432" s="3" t="n">
        <x:v>77</x:v>
      </x:c>
      <x:c r="I432" s="3" t="str">
        <x:v>4-4</x:v>
      </x:c>
      <x:c r="J432" s="3" t="str">
        <x:v>مجاز با کنترل</x:v>
      </x:c>
      <x:c r="K432" s="3"/>
      <x:c r="L432" s="3"/>
    </x:row>
    <x:row r="433" ht="25" customHeight="1">
      <x:c r="A433" s="2" t="str">
        <x:v>BEP</x:v>
      </x:c>
      <x:c r="B433" s="3" t="str">
        <x:v>1405-07</x:v>
      </x:c>
      <x:c r="C433" s="3" t="str">
        <x:v>سهم مبلغ به تفکیک خدمت</x:v>
      </x:c>
      <x:c r="D433" s="3" t="str">
        <x:v>قبض و شارژ</x:v>
      </x:c>
      <x:c r="E433" s="38" t="n">
        <x:v>15.35</x:v>
      </x:c>
      <x:c r="F433" s="3" t="str">
        <x:v>درصد</x:v>
      </x:c>
      <x:c r="G433" s="3" t="str">
        <x:v>SHP-136</x:v>
      </x:c>
      <x:c r="H433" s="3" t="n">
        <x:v>77</x:v>
      </x:c>
      <x:c r="I433" s="3" t="str">
        <x:v>4-4</x:v>
      </x:c>
      <x:c r="J433" s="3" t="str">
        <x:v>مجاز با کنترل</x:v>
      </x:c>
      <x:c r="K433" s="3"/>
      <x:c r="L433" s="3"/>
    </x:row>
    <x:row r="434" ht="25" customHeight="1">
      <x:c r="A434" s="2" t="str">
        <x:v>SAD</x:v>
      </x:c>
      <x:c r="B434" s="3" t="str">
        <x:v>1405-07</x:v>
      </x:c>
      <x:c r="C434" s="3" t="str">
        <x:v>سهم مبلغ به تفکیک خدمت</x:v>
      </x:c>
      <x:c r="D434" s="3" t="str">
        <x:v>خرید</x:v>
      </x:c>
      <x:c r="E434" s="38" t="n">
        <x:v>10.79</x:v>
      </x:c>
      <x:c r="F434" s="3" t="str">
        <x:v>درصد</x:v>
      </x:c>
      <x:c r="G434" s="3" t="str">
        <x:v>SHP-136</x:v>
      </x:c>
      <x:c r="H434" s="3" t="n">
        <x:v>77</x:v>
      </x:c>
      <x:c r="I434" s="3" t="str">
        <x:v>4-4</x:v>
      </x:c>
      <x:c r="J434" s="3" t="str">
        <x:v>مجاز با کنترل</x:v>
      </x:c>
      <x:c r="K434" s="3"/>
      <x:c r="L434" s="3"/>
    </x:row>
    <x:row r="435" ht="25" customHeight="1">
      <x:c r="A435" s="2" t="str">
        <x:v>SAD</x:v>
      </x:c>
      <x:c r="B435" s="3" t="str">
        <x:v>1405-07</x:v>
      </x:c>
      <x:c r="C435" s="3" t="str">
        <x:v>سهم مبلغ به تفکیک خدمت</x:v>
      </x:c>
      <x:c r="D435" s="3" t="str">
        <x:v>قبض و شارژ</x:v>
      </x:c>
      <x:c r="E435" s="38" t="n">
        <x:v>11.96</x:v>
      </x:c>
      <x:c r="F435" s="3" t="str">
        <x:v>درصد</x:v>
      </x:c>
      <x:c r="G435" s="3" t="str">
        <x:v>SHP-136</x:v>
      </x:c>
      <x:c r="H435" s="3" t="n">
        <x:v>77</x:v>
      </x:c>
      <x:c r="I435" s="3" t="str">
        <x:v>4-4</x:v>
      </x:c>
      <x:c r="J435" s="3" t="str">
        <x:v>مجاز با کنترل</x:v>
      </x:c>
      <x:c r="K435" s="3"/>
      <x:c r="L435" s="3"/>
    </x:row>
    <x:row r="436" ht="25" customHeight="1">
      <x:c r="A436" s="2" t="str">
        <x:v>PEP</x:v>
      </x:c>
      <x:c r="B436" s="3" t="str">
        <x:v>1405-07</x:v>
      </x:c>
      <x:c r="C436" s="3" t="str">
        <x:v>سهم مبلغ به تفکیک خدمت</x:v>
      </x:c>
      <x:c r="D436" s="3" t="str">
        <x:v>خرید</x:v>
      </x:c>
      <x:c r="E436" s="38" t="n">
        <x:v>5.11</x:v>
      </x:c>
      <x:c r="F436" s="3" t="str">
        <x:v>درصد</x:v>
      </x:c>
      <x:c r="G436" s="3" t="str">
        <x:v>SHP-136</x:v>
      </x:c>
      <x:c r="H436" s="3" t="n">
        <x:v>77</x:v>
      </x:c>
      <x:c r="I436" s="3" t="str">
        <x:v>4-4</x:v>
      </x:c>
      <x:c r="J436" s="3" t="str">
        <x:v>مجاز با کنترل</x:v>
      </x:c>
      <x:c r="K436" s="3"/>
      <x:c r="L436" s="3"/>
    </x:row>
    <x:row r="437" ht="25" customHeight="1">
      <x:c r="A437" s="2" t="str">
        <x:v>PEP</x:v>
      </x:c>
      <x:c r="B437" s="3" t="str">
        <x:v>1405-07</x:v>
      </x:c>
      <x:c r="C437" s="3" t="str">
        <x:v>سهم مبلغ به تفکیک خدمت</x:v>
      </x:c>
      <x:c r="D437" s="3" t="str">
        <x:v>قبض و شارژ</x:v>
      </x:c>
      <x:c r="E437" s="38" t="n">
        <x:v>5.45</x:v>
      </x:c>
      <x:c r="F437" s="3" t="str">
        <x:v>درصد</x:v>
      </x:c>
      <x:c r="G437" s="3" t="str">
        <x:v>SHP-136</x:v>
      </x:c>
      <x:c r="H437" s="3" t="n">
        <x:v>77</x:v>
      </x:c>
      <x:c r="I437" s="3" t="str">
        <x:v>4-4</x:v>
      </x:c>
      <x:c r="J437" s="3" t="str">
        <x:v>مجاز با کنترل</x:v>
      </x:c>
      <x:c r="K437" s="3"/>
      <x:c r="L437" s="3"/>
    </x:row>
    <x:row r="438" ht="25" customHeight="1">
      <x:c r="A438" s="2" t="str">
        <x:v>SEP</x:v>
      </x:c>
      <x:c r="B438" s="3" t="str">
        <x:v>1405-07</x:v>
      </x:c>
      <x:c r="C438" s="3" t="str">
        <x:v>سهم مبلغ به تفکیک خدمت</x:v>
      </x:c>
      <x:c r="D438" s="3" t="str">
        <x:v>خرید</x:v>
      </x:c>
      <x:c r="E438" s="38" t="n">
        <x:v>19.76</x:v>
      </x:c>
      <x:c r="F438" s="3" t="str">
        <x:v>درصد</x:v>
      </x:c>
      <x:c r="G438" s="3" t="str">
        <x:v>SHP-136</x:v>
      </x:c>
      <x:c r="H438" s="3" t="n">
        <x:v>77</x:v>
      </x:c>
      <x:c r="I438" s="3" t="str">
        <x:v>4-4</x:v>
      </x:c>
      <x:c r="J438" s="3" t="str">
        <x:v>مجاز با کنترل</x:v>
      </x:c>
      <x:c r="K438" s="3"/>
      <x:c r="L438" s="3"/>
    </x:row>
    <x:row r="439" ht="25" customHeight="1">
      <x:c r="A439" s="2" t="str">
        <x:v>SEP</x:v>
      </x:c>
      <x:c r="B439" s="3" t="str">
        <x:v>1405-07</x:v>
      </x:c>
      <x:c r="C439" s="3" t="str">
        <x:v>سهم مبلغ به تفکیک خدمت</x:v>
      </x:c>
      <x:c r="D439" s="3" t="str">
        <x:v>قبض و شارژ</x:v>
      </x:c>
      <x:c r="E439" s="38" t="n">
        <x:v>13.95</x:v>
      </x:c>
      <x:c r="F439" s="3" t="str">
        <x:v>درصد</x:v>
      </x:c>
      <x:c r="G439" s="3" t="str">
        <x:v>SHP-136</x:v>
      </x:c>
      <x:c r="H439" s="3" t="n">
        <x:v>77</x:v>
      </x:c>
      <x:c r="I439" s="3" t="str">
        <x:v>4-4</x:v>
      </x:c>
      <x:c r="J439" s="3" t="str">
        <x:v>مجاز با کنترل</x:v>
      </x:c>
      <x:c r="K439" s="3"/>
      <x:c r="L439" s="3"/>
    </x:row>
    <x:row r="440" ht="25" customHeight="1">
      <x:c r="A440" s="2" t="str">
        <x:v>SPH</x:v>
      </x:c>
      <x:c r="B440" s="3" t="str">
        <x:v>1405-07</x:v>
      </x:c>
      <x:c r="C440" s="3" t="str">
        <x:v>سهم مبلغ به تفکیک خدمت</x:v>
      </x:c>
      <x:c r="D440" s="3" t="str">
        <x:v>خرید</x:v>
      </x:c>
      <x:c r="E440" s="38" t="n">
        <x:v>4.6</x:v>
      </x:c>
      <x:c r="F440" s="3" t="str">
        <x:v>درصد</x:v>
      </x:c>
      <x:c r="G440" s="3" t="str">
        <x:v>SHP-136</x:v>
      </x:c>
      <x:c r="H440" s="3" t="n">
        <x:v>77</x:v>
      </x:c>
      <x:c r="I440" s="3" t="str">
        <x:v>4-4</x:v>
      </x:c>
      <x:c r="J440" s="3" t="str">
        <x:v>مجاز با کنترل</x:v>
      </x:c>
      <x:c r="K440" s="3"/>
      <x:c r="L440" s="3"/>
    </x:row>
    <x:row r="441" ht="25" customHeight="1">
      <x:c r="A441" s="2" t="str">
        <x:v>SPH</x:v>
      </x:c>
      <x:c r="B441" s="3" t="str">
        <x:v>1405-07</x:v>
      </x:c>
      <x:c r="C441" s="3" t="str">
        <x:v>سهم مبلغ به تفکیک خدمت</x:v>
      </x:c>
      <x:c r="D441" s="3" t="str">
        <x:v>قبض و شارژ</x:v>
      </x:c>
      <x:c r="E441" s="38" t="n">
        <x:v>2.9</x:v>
      </x:c>
      <x:c r="F441" s="3" t="str">
        <x:v>درصد</x:v>
      </x:c>
      <x:c r="G441" s="3" t="str">
        <x:v>SHP-136</x:v>
      </x:c>
      <x:c r="H441" s="3" t="n">
        <x:v>77</x:v>
      </x:c>
      <x:c r="I441" s="3" t="str">
        <x:v>4-4</x:v>
      </x:c>
      <x:c r="J441" s="3" t="str">
        <x:v>مجاز با کنترل</x:v>
      </x:c>
      <x:c r="K441" s="3"/>
      <x:c r="L441" s="3"/>
    </x:row>
    <x:row r="442" ht="25" customHeight="1">
      <x:c r="A442" s="2" t="str">
        <x:v>NOV</x:v>
      </x:c>
      <x:c r="B442" s="3" t="str">
        <x:v>1405-07</x:v>
      </x:c>
      <x:c r="C442" s="3" t="str">
        <x:v>سهم مبلغ به تفکیک خدمت</x:v>
      </x:c>
      <x:c r="D442" s="3" t="str">
        <x:v>خرید</x:v>
      </x:c>
      <x:c r="E442" s="38" t="n">
        <x:v>9.3</x:v>
      </x:c>
      <x:c r="F442" s="3" t="str">
        <x:v>درصد</x:v>
      </x:c>
      <x:c r="G442" s="3" t="str">
        <x:v>SHP-136</x:v>
      </x:c>
      <x:c r="H442" s="3" t="n">
        <x:v>77</x:v>
      </x:c>
      <x:c r="I442" s="3" t="str">
        <x:v>4-4</x:v>
      </x:c>
      <x:c r="J442" s="3" t="str">
        <x:v>مجاز با کنترل</x:v>
      </x:c>
      <x:c r="K442" s="3"/>
      <x:c r="L442" s="3"/>
    </x:row>
    <x:row r="443" ht="25" customHeight="1">
      <x:c r="A443" s="2" t="str">
        <x:v>NOV</x:v>
      </x:c>
      <x:c r="B443" s="3" t="str">
        <x:v>1405-07</x:v>
      </x:c>
      <x:c r="C443" s="3" t="str">
        <x:v>سهم مبلغ به تفکیک خدمت</x:v>
      </x:c>
      <x:c r="D443" s="3" t="str">
        <x:v>قبض و شارژ</x:v>
      </x:c>
      <x:c r="E443" s="38" t="n">
        <x:v>5.42</x:v>
      </x:c>
      <x:c r="F443" s="3" t="str">
        <x:v>درصد</x:v>
      </x:c>
      <x:c r="G443" s="3" t="str">
        <x:v>SHP-136</x:v>
      </x:c>
      <x:c r="H443" s="3" t="n">
        <x:v>77</x:v>
      </x:c>
      <x:c r="I443" s="3" t="str">
        <x:v>4-4</x:v>
      </x:c>
      <x:c r="J443" s="3" t="str">
        <x:v>مجاز با کنترل</x:v>
      </x:c>
      <x:c r="K443" s="3"/>
      <x:c r="L443" s="3"/>
    </x:row>
    <x:row r="444" ht="25" customHeight="1">
      <x:c r="A444" s="2" t="str">
        <x:v>RTP</x:v>
      </x:c>
      <x:c r="B444" s="3" t="str">
        <x:v>1405-07</x:v>
      </x:c>
      <x:c r="C444" s="3" t="str">
        <x:v>سهم مبلغ به تفکیک خدمت</x:v>
      </x:c>
      <x:c r="D444" s="3" t="str">
        <x:v>خرید</x:v>
      </x:c>
      <x:c r="E444" s="38" t="n">
        <x:v>10.83</x:v>
      </x:c>
      <x:c r="F444" s="3" t="str">
        <x:v>درصد</x:v>
      </x:c>
      <x:c r="G444" s="3" t="str">
        <x:v>SHP-136</x:v>
      </x:c>
      <x:c r="H444" s="3" t="n">
        <x:v>77</x:v>
      </x:c>
      <x:c r="I444" s="3" t="str">
        <x:v>4-4</x:v>
      </x:c>
      <x:c r="J444" s="3" t="str">
        <x:v>مجاز با کنترل</x:v>
      </x:c>
      <x:c r="K444" s="3"/>
      <x:c r="L444" s="3"/>
    </x:row>
    <x:row r="445" ht="25" customHeight="1">
      <x:c r="A445" s="2" t="str">
        <x:v>RTP</x:v>
      </x:c>
      <x:c r="B445" s="3" t="str">
        <x:v>1405-07</x:v>
      </x:c>
      <x:c r="C445" s="3" t="str">
        <x:v>سهم مبلغ به تفکیک خدمت</x:v>
      </x:c>
      <x:c r="D445" s="3" t="str">
        <x:v>قبض و شارژ</x:v>
      </x:c>
      <x:c r="E445" s="38" t="n">
        <x:v>10.83</x:v>
      </x:c>
      <x:c r="F445" s="3" t="str">
        <x:v>درصد</x:v>
      </x:c>
      <x:c r="G445" s="3" t="str">
        <x:v>SHP-136</x:v>
      </x:c>
      <x:c r="H445" s="3" t="n">
        <x:v>77</x:v>
      </x:c>
      <x:c r="I445" s="3" t="str">
        <x:v>4-4</x:v>
      </x:c>
      <x:c r="J445" s="3" t="str">
        <x:v>مجاز با کنترل</x:v>
      </x:c>
      <x:c r="K445" s="3"/>
      <x:c r="L445" s="3"/>
    </x:row>
    <x:row r="446" ht="25" customHeight="1">
      <x:c r="A446" s="2" t="str">
        <x:v>ARV</x:v>
      </x:c>
      <x:c r="B446" s="3" t="str">
        <x:v>1405-07</x:v>
      </x:c>
      <x:c r="C446" s="3" t="str">
        <x:v>سهم مبلغ به تفکیک خدمت</x:v>
      </x:c>
      <x:c r="D446" s="3" t="str">
        <x:v>خرید</x:v>
      </x:c>
      <x:c r="E446" s="38" t="n">
        <x:v>0.97</x:v>
      </x:c>
      <x:c r="F446" s="3" t="str">
        <x:v>درصد</x:v>
      </x:c>
      <x:c r="G446" s="3" t="str">
        <x:v>SHP-136</x:v>
      </x:c>
      <x:c r="H446" s="3" t="n">
        <x:v>77</x:v>
      </x:c>
      <x:c r="I446" s="3" t="str">
        <x:v>4-4</x:v>
      </x:c>
      <x:c r="J446" s="3" t="str">
        <x:v>مجاز با کنترل</x:v>
      </x:c>
      <x:c r="K446" s="3"/>
      <x:c r="L446" s="3"/>
    </x:row>
    <x:row r="447" ht="25" customHeight="1">
      <x:c r="A447" s="2" t="str">
        <x:v>ARV</x:v>
      </x:c>
      <x:c r="B447" s="3" t="str">
        <x:v>1405-07</x:v>
      </x:c>
      <x:c r="C447" s="3" t="str">
        <x:v>سهم مبلغ به تفکیک خدمت</x:v>
      </x:c>
      <x:c r="D447" s="3" t="str">
        <x:v>قبض و شارژ</x:v>
      </x:c>
      <x:c r="E447" s="38" t="n">
        <x:v>0.22</x:v>
      </x:c>
      <x:c r="F447" s="3" t="str">
        <x:v>درصد</x:v>
      </x:c>
      <x:c r="G447" s="3" t="str">
        <x:v>SHP-136</x:v>
      </x:c>
      <x:c r="H447" s="3" t="n">
        <x:v>77</x:v>
      </x:c>
      <x:c r="I447" s="3" t="str">
        <x:v>4-4</x:v>
      </x:c>
      <x:c r="J447" s="3" t="str">
        <x:v>مجاز با کنترل</x:v>
      </x:c>
      <x:c r="K447" s="3"/>
      <x:c r="L447" s="3"/>
    </x:row>
    <x:row r="448" ht="25" customHeight="1">
      <x:c r="A448" s="2" t="str">
        <x:v>FAN</x:v>
      </x:c>
      <x:c r="B448" s="3" t="str">
        <x:v>1405-07</x:v>
      </x:c>
      <x:c r="C448" s="3" t="str">
        <x:v>سهم مبلغ به تفکیک خدمت</x:v>
      </x:c>
      <x:c r="D448" s="3" t="str">
        <x:v>خرید</x:v>
      </x:c>
      <x:c r="E448" s="38" t="n">
        <x:v>1.6</x:v>
      </x:c>
      <x:c r="F448" s="3" t="str">
        <x:v>درصد</x:v>
      </x:c>
      <x:c r="G448" s="3" t="str">
        <x:v>SHP-136</x:v>
      </x:c>
      <x:c r="H448" s="3" t="n">
        <x:v>77</x:v>
      </x:c>
      <x:c r="I448" s="3" t="str">
        <x:v>4-4</x:v>
      </x:c>
      <x:c r="J448" s="3" t="str">
        <x:v>مجاز با کنترل</x:v>
      </x:c>
      <x:c r="K448" s="3"/>
      <x:c r="L448" s="3"/>
    </x:row>
    <x:row r="449" ht="25" customHeight="1">
      <x:c r="A449" s="2" t="str">
        <x:v>FAN</x:v>
      </x:c>
      <x:c r="B449" s="3" t="str">
        <x:v>1405-07</x:v>
      </x:c>
      <x:c r="C449" s="3" t="str">
        <x:v>سهم مبلغ به تفکیک خدمت</x:v>
      </x:c>
      <x:c r="D449" s="3" t="str">
        <x:v>قبض و شارژ</x:v>
      </x:c>
      <x:c r="E449" s="38" t="n">
        <x:v>13.62</x:v>
      </x:c>
      <x:c r="F449" s="3" t="str">
        <x:v>درصد</x:v>
      </x:c>
      <x:c r="G449" s="3" t="str">
        <x:v>SHP-136</x:v>
      </x:c>
      <x:c r="H449" s="3" t="n">
        <x:v>77</x:v>
      </x:c>
      <x:c r="I449" s="3" t="str">
        <x:v>4-4</x:v>
      </x:c>
      <x:c r="J449" s="3" t="str">
        <x:v>مجاز با کنترل</x:v>
      </x:c>
      <x:c r="K449" s="3"/>
      <x:c r="L449" s="3"/>
    </x:row>
    <x:row r="450" ht="25" customHeight="1">
      <x:c r="A450" s="2" t="str">
        <x:v>KISH</x:v>
      </x:c>
      <x:c r="B450" s="3" t="str">
        <x:v>1405-07</x:v>
      </x:c>
      <x:c r="C450" s="3" t="str">
        <x:v>سهم مبلغ به تفکیک خدمت</x:v>
      </x:c>
      <x:c r="D450" s="3" t="str">
        <x:v>خرید</x:v>
      </x:c>
      <x:c r="E450" s="38" t="n">
        <x:v>6.02</x:v>
      </x:c>
      <x:c r="F450" s="3" t="str">
        <x:v>درصد</x:v>
      </x:c>
      <x:c r="G450" s="3" t="str">
        <x:v>SHP-136</x:v>
      </x:c>
      <x:c r="H450" s="3" t="n">
        <x:v>77</x:v>
      </x:c>
      <x:c r="I450" s="3" t="str">
        <x:v>4-4</x:v>
      </x:c>
      <x:c r="J450" s="3" t="str">
        <x:v>مجاز با کنترل</x:v>
      </x:c>
      <x:c r="K450" s="3"/>
      <x:c r="L450" s="3"/>
    </x:row>
    <x:row r="451" ht="25" customHeight="1">
      <x:c r="A451" s="2" t="str">
        <x:v>KISH</x:v>
      </x:c>
      <x:c r="B451" s="3" t="str">
        <x:v>1405-07</x:v>
      </x:c>
      <x:c r="C451" s="3" t="str">
        <x:v>سهم مبلغ به تفکیک خدمت</x:v>
      </x:c>
      <x:c r="D451" s="3" t="str">
        <x:v>قبض و شارژ</x:v>
      </x:c>
      <x:c r="E451" s="38" t="n">
        <x:v>3.19</x:v>
      </x:c>
      <x:c r="F451" s="3" t="str">
        <x:v>درصد</x:v>
      </x:c>
      <x:c r="G451" s="3" t="str">
        <x:v>SHP-136</x:v>
      </x:c>
      <x:c r="H451" s="3" t="n">
        <x:v>77</x:v>
      </x:c>
      <x:c r="I451" s="3" t="str">
        <x:v>4-4</x:v>
      </x:c>
      <x:c r="J451" s="3" t="str">
        <x:v>مجاز با کنترل</x:v>
      </x:c>
      <x:c r="K451" s="3"/>
      <x:c r="L451" s="3"/>
    </x:row>
    <x:row r="452" ht="25" customHeight="1">
      <x:c r="A452" s="2" t="str">
        <x:v>AP</x:v>
      </x:c>
      <x:c r="B452" s="3" t="str">
        <x:v>1405-06</x:v>
      </x:c>
      <x:c r="C452" s="3" t="str">
        <x:v>نسبت خطای پذیرندگی</x:v>
      </x:c>
      <x:c r="D452" s="3" t="str">
        <x:v>همه</x:v>
      </x:c>
      <x:c r="E452" s="38" t="n">
        <x:v>0.087</x:v>
      </x:c>
      <x:c r="F452" s="3" t="str">
        <x:v>درصد</x:v>
      </x:c>
      <x:c r="G452" s="3" t="str">
        <x:v>SHP-135</x:v>
      </x:c>
      <x:c r="H452" s="3" t="n">
        <x:v>79</x:v>
      </x:c>
      <x:c r="I452" s="3" t="str">
        <x:v>4-5</x:v>
      </x:c>
      <x:c r="J452" s="3" t="str">
        <x:v>مجاز با کنترل</x:v>
      </x:c>
      <x:c r="K452" s="3"/>
      <x:c r="L452" s="3"/>
    </x:row>
    <x:row r="453" ht="25" customHeight="1">
      <x:c r="A453" s="2" t="str">
        <x:v>DAM</x:v>
      </x:c>
      <x:c r="B453" s="3" t="str">
        <x:v>1405-06</x:v>
      </x:c>
      <x:c r="C453" s="3" t="str">
        <x:v>نسبت خطای پذیرندگی</x:v>
      </x:c>
      <x:c r="D453" s="3" t="str">
        <x:v>همه</x:v>
      </x:c>
      <x:c r="E453" s="38" t="n">
        <x:v>1.175</x:v>
      </x:c>
      <x:c r="F453" s="3" t="str">
        <x:v>درصد</x:v>
      </x:c>
      <x:c r="G453" s="3" t="str">
        <x:v>SHP-135</x:v>
      </x:c>
      <x:c r="H453" s="3" t="n">
        <x:v>79</x:v>
      </x:c>
      <x:c r="I453" s="3" t="str">
        <x:v>4-5</x:v>
      </x:c>
      <x:c r="J453" s="3" t="str">
        <x:v>مجاز با کنترل</x:v>
      </x:c>
      <x:c r="K453" s="3"/>
      <x:c r="L453" s="3"/>
    </x:row>
    <x:row r="454" ht="25" customHeight="1">
      <x:c r="A454" s="2" t="str">
        <x:v>BEP</x:v>
      </x:c>
      <x:c r="B454" s="3" t="str">
        <x:v>1405-06</x:v>
      </x:c>
      <x:c r="C454" s="3" t="str">
        <x:v>نسبت خطای پذیرندگی</x:v>
      </x:c>
      <x:c r="D454" s="3" t="str">
        <x:v>همه</x:v>
      </x:c>
      <x:c r="E454" s="38" t="n">
        <x:v>0.428</x:v>
      </x:c>
      <x:c r="F454" s="3" t="str">
        <x:v>درصد</x:v>
      </x:c>
      <x:c r="G454" s="3" t="str">
        <x:v>SHP-135</x:v>
      </x:c>
      <x:c r="H454" s="3" t="n">
        <x:v>79</x:v>
      </x:c>
      <x:c r="I454" s="3" t="str">
        <x:v>4-5</x:v>
      </x:c>
      <x:c r="J454" s="3" t="str">
        <x:v>مجاز با کنترل</x:v>
      </x:c>
      <x:c r="K454" s="3"/>
      <x:c r="L454" s="3"/>
    </x:row>
    <x:row r="455" ht="25" customHeight="1">
      <x:c r="A455" s="2" t="str">
        <x:v>SAD</x:v>
      </x:c>
      <x:c r="B455" s="3" t="str">
        <x:v>1405-06</x:v>
      </x:c>
      <x:c r="C455" s="3" t="str">
        <x:v>نسبت خطای پذیرندگی</x:v>
      </x:c>
      <x:c r="D455" s="3" t="str">
        <x:v>همه</x:v>
      </x:c>
      <x:c r="E455" s="38" t="n">
        <x:v>0.062</x:v>
      </x:c>
      <x:c r="F455" s="3" t="str">
        <x:v>درصد</x:v>
      </x:c>
      <x:c r="G455" s="3" t="str">
        <x:v>SHP-135</x:v>
      </x:c>
      <x:c r="H455" s="3" t="n">
        <x:v>79</x:v>
      </x:c>
      <x:c r="I455" s="3" t="str">
        <x:v>4-5</x:v>
      </x:c>
      <x:c r="J455" s="3" t="str">
        <x:v>مجاز با کنترل</x:v>
      </x:c>
      <x:c r="K455" s="3"/>
      <x:c r="L455" s="3"/>
    </x:row>
    <x:row r="456" ht="25" customHeight="1">
      <x:c r="A456" s="2" t="str">
        <x:v>PEP</x:v>
      </x:c>
      <x:c r="B456" s="3" t="str">
        <x:v>1405-06</x:v>
      </x:c>
      <x:c r="C456" s="3" t="str">
        <x:v>نسبت خطای پذیرندگی</x:v>
      </x:c>
      <x:c r="D456" s="3" t="str">
        <x:v>همه</x:v>
      </x:c>
      <x:c r="E456" s="38" t="n">
        <x:v>0.081</x:v>
      </x:c>
      <x:c r="F456" s="3" t="str">
        <x:v>درصد</x:v>
      </x:c>
      <x:c r="G456" s="3" t="str">
        <x:v>SHP-135</x:v>
      </x:c>
      <x:c r="H456" s="3" t="n">
        <x:v>79</x:v>
      </x:c>
      <x:c r="I456" s="3" t="str">
        <x:v>4-5</x:v>
      </x:c>
      <x:c r="J456" s="3" t="str">
        <x:v>مجاز با کنترل</x:v>
      </x:c>
      <x:c r="K456" s="3"/>
      <x:c r="L456" s="3"/>
    </x:row>
    <x:row r="457" ht="25" customHeight="1">
      <x:c r="A457" s="2" t="str">
        <x:v>SEP</x:v>
      </x:c>
      <x:c r="B457" s="3" t="str">
        <x:v>1405-06</x:v>
      </x:c>
      <x:c r="C457" s="3" t="str">
        <x:v>نسبت خطای پذیرندگی</x:v>
      </x:c>
      <x:c r="D457" s="3" t="str">
        <x:v>همه</x:v>
      </x:c>
      <x:c r="E457" s="38" t="n">
        <x:v>0.067</x:v>
      </x:c>
      <x:c r="F457" s="3" t="str">
        <x:v>درصد</x:v>
      </x:c>
      <x:c r="G457" s="3" t="str">
        <x:v>SHP-135</x:v>
      </x:c>
      <x:c r="H457" s="3" t="n">
        <x:v>79</x:v>
      </x:c>
      <x:c r="I457" s="3" t="str">
        <x:v>4-5</x:v>
      </x:c>
      <x:c r="J457" s="3" t="str">
        <x:v>مجاز با کنترل</x:v>
      </x:c>
      <x:c r="K457" s="3"/>
      <x:c r="L457" s="3"/>
    </x:row>
    <x:row r="458" ht="25" customHeight="1">
      <x:c r="A458" s="2" t="str">
        <x:v>SPH</x:v>
      </x:c>
      <x:c r="B458" s="3" t="str">
        <x:v>1405-06</x:v>
      </x:c>
      <x:c r="C458" s="3" t="str">
        <x:v>نسبت خطای پذیرندگی</x:v>
      </x:c>
      <x:c r="D458" s="3" t="str">
        <x:v>همه</x:v>
      </x:c>
      <x:c r="E458" s="38" t="n">
        <x:v>0.381</x:v>
      </x:c>
      <x:c r="F458" s="3" t="str">
        <x:v>درصد</x:v>
      </x:c>
      <x:c r="G458" s="3" t="str">
        <x:v>SHP-135</x:v>
      </x:c>
      <x:c r="H458" s="3" t="n">
        <x:v>79</x:v>
      </x:c>
      <x:c r="I458" s="3" t="str">
        <x:v>4-5</x:v>
      </x:c>
      <x:c r="J458" s="3" t="str">
        <x:v>مجاز با کنترل</x:v>
      </x:c>
      <x:c r="K458" s="3"/>
      <x:c r="L458" s="3"/>
    </x:row>
    <x:row r="459" ht="25" customHeight="1">
      <x:c r="A459" s="2" t="str">
        <x:v>NOV</x:v>
      </x:c>
      <x:c r="B459" s="3" t="str">
        <x:v>1405-06</x:v>
      </x:c>
      <x:c r="C459" s="3" t="str">
        <x:v>نسبت خطای پذیرندگی</x:v>
      </x:c>
      <x:c r="D459" s="3" t="str">
        <x:v>همه</x:v>
      </x:c>
      <x:c r="E459" s="38" t="n">
        <x:v>0.021</x:v>
      </x:c>
      <x:c r="F459" s="3" t="str">
        <x:v>درصد</x:v>
      </x:c>
      <x:c r="G459" s="3" t="str">
        <x:v>SHP-135</x:v>
      </x:c>
      <x:c r="H459" s="3" t="n">
        <x:v>79</x:v>
      </x:c>
      <x:c r="I459" s="3" t="str">
        <x:v>4-5</x:v>
      </x:c>
      <x:c r="J459" s="3" t="str">
        <x:v>مجاز با کنترل</x:v>
      </x:c>
      <x:c r="K459" s="3"/>
      <x:c r="L459" s="3"/>
    </x:row>
    <x:row r="460" ht="25" customHeight="1">
      <x:c r="A460" s="2" t="str">
        <x:v>RTP</x:v>
      </x:c>
      <x:c r="B460" s="3" t="str">
        <x:v>1405-06</x:v>
      </x:c>
      <x:c r="C460" s="3" t="str">
        <x:v>نسبت خطای پذیرندگی</x:v>
      </x:c>
      <x:c r="D460" s="3" t="str">
        <x:v>همه</x:v>
      </x:c>
      <x:c r="E460" s="38" t="n">
        <x:v>0.029</x:v>
      </x:c>
      <x:c r="F460" s="3" t="str">
        <x:v>درصد</x:v>
      </x:c>
      <x:c r="G460" s="3" t="str">
        <x:v>SHP-135</x:v>
      </x:c>
      <x:c r="H460" s="3" t="n">
        <x:v>79</x:v>
      </x:c>
      <x:c r="I460" s="3" t="str">
        <x:v>4-5</x:v>
      </x:c>
      <x:c r="J460" s="3" t="str">
        <x:v>مجاز با کنترل</x:v>
      </x:c>
      <x:c r="K460" s="3"/>
      <x:c r="L460" s="3"/>
    </x:row>
    <x:row r="461" ht="25" customHeight="1">
      <x:c r="A461" s="2" t="str">
        <x:v>ARV</x:v>
      </x:c>
      <x:c r="B461" s="3" t="str">
        <x:v>1405-06</x:v>
      </x:c>
      <x:c r="C461" s="3" t="str">
        <x:v>نسبت خطای پذیرندگی</x:v>
      </x:c>
      <x:c r="D461" s="3" t="str">
        <x:v>همه</x:v>
      </x:c>
      <x:c r="E461" s="38" t="n">
        <x:v>0.02</x:v>
      </x:c>
      <x:c r="F461" s="3" t="str">
        <x:v>درصد</x:v>
      </x:c>
      <x:c r="G461" s="3" t="str">
        <x:v>SHP-135</x:v>
      </x:c>
      <x:c r="H461" s="3" t="n">
        <x:v>79</x:v>
      </x:c>
      <x:c r="I461" s="3" t="str">
        <x:v>4-5</x:v>
      </x:c>
      <x:c r="J461" s="3" t="str">
        <x:v>مجاز با کنترل</x:v>
      </x:c>
      <x:c r="K461" s="3"/>
      <x:c r="L461" s="3"/>
    </x:row>
    <x:row r="462" ht="25" customHeight="1">
      <x:c r="A462" s="2" t="str">
        <x:v>FAN</x:v>
      </x:c>
      <x:c r="B462" s="3" t="str">
        <x:v>1405-06</x:v>
      </x:c>
      <x:c r="C462" s="3" t="str">
        <x:v>نسبت خطای پذیرندگی</x:v>
      </x:c>
      <x:c r="D462" s="3" t="str">
        <x:v>همه</x:v>
      </x:c>
      <x:c r="E462" s="38" t="n">
        <x:v>2.726</x:v>
      </x:c>
      <x:c r="F462" s="3" t="str">
        <x:v>درصد</x:v>
      </x:c>
      <x:c r="G462" s="3" t="str">
        <x:v>SHP-135</x:v>
      </x:c>
      <x:c r="H462" s="3" t="n">
        <x:v>79</x:v>
      </x:c>
      <x:c r="I462" s="3" t="str">
        <x:v>4-5</x:v>
      </x:c>
      <x:c r="J462" s="3" t="str">
        <x:v>مجاز با کنترل</x:v>
      </x:c>
      <x:c r="K462" s="3"/>
      <x:c r="L462" s="3"/>
    </x:row>
    <x:row r="463" ht="25" customHeight="1">
      <x:c r="A463" s="2" t="str">
        <x:v>KISH</x:v>
      </x:c>
      <x:c r="B463" s="3" t="str">
        <x:v>1405-06</x:v>
      </x:c>
      <x:c r="C463" s="3" t="str">
        <x:v>نسبت خطای پذیرندگی</x:v>
      </x:c>
      <x:c r="D463" s="3" t="str">
        <x:v>همه</x:v>
      </x:c>
      <x:c r="E463" s="38" t="n">
        <x:v>0.151</x:v>
      </x:c>
      <x:c r="F463" s="3" t="str">
        <x:v>درصد</x:v>
      </x:c>
      <x:c r="G463" s="3" t="str">
        <x:v>SHP-135</x:v>
      </x:c>
      <x:c r="H463" s="3" t="n">
        <x:v>79</x:v>
      </x:c>
      <x:c r="I463" s="3" t="str">
        <x:v>4-5</x:v>
      </x:c>
      <x:c r="J463" s="3" t="str">
        <x:v>مجاز با کنترل</x:v>
      </x:c>
      <x:c r="K463" s="3"/>
      <x:c r="L463" s="3"/>
    </x:row>
    <x:row r="464" ht="25" customHeight="1">
      <x:c r="A464" s="2" t="str">
        <x:v>AP</x:v>
      </x:c>
      <x:c r="B464" s="3" t="str">
        <x:v>1405-06</x:v>
      </x:c>
      <x:c r="C464" s="3" t="str">
        <x:v>سهم ابزار فعال سیستمی</x:v>
      </x:c>
      <x:c r="D464" s="3" t="str">
        <x:v>کارت‌خوان</x:v>
      </x:c>
      <x:c r="E464" s="38" t="n">
        <x:v>4.09</x:v>
      </x:c>
      <x:c r="F464" s="3" t="str">
        <x:v>درصد</x:v>
      </x:c>
      <x:c r="G464" s="3" t="str">
        <x:v>SHP-135</x:v>
      </x:c>
      <x:c r="H464" s="3" t="n">
        <x:v>86</x:v>
      </x:c>
      <x:c r="I464" s="3" t="str">
        <x:v>4-11</x:v>
      </x:c>
      <x:c r="J464" s="3" t="str">
        <x:v>مجاز با کنترل</x:v>
      </x:c>
      <x:c r="K464" s="3"/>
      <x:c r="L464" s="3"/>
    </x:row>
    <x:row r="465" ht="25" customHeight="1">
      <x:c r="A465" s="2" t="str">
        <x:v>AP</x:v>
      </x:c>
      <x:c r="B465" s="3" t="str">
        <x:v>1405-06</x:v>
      </x:c>
      <x:c r="C465" s="3" t="str">
        <x:v>سهم ابزار فعال سیستمی</x:v>
      </x:c>
      <x:c r="D465" s="3" t="str">
        <x:v>اینترنتی</x:v>
      </x:c>
      <x:c r="E465" s="38" t="n">
        <x:v>8.26</x:v>
      </x:c>
      <x:c r="F465" s="3" t="str">
        <x:v>درصد</x:v>
      </x:c>
      <x:c r="G465" s="3" t="str">
        <x:v>SHP-135</x:v>
      </x:c>
      <x:c r="H465" s="3" t="n">
        <x:v>86</x:v>
      </x:c>
      <x:c r="I465" s="3" t="str">
        <x:v>4-11</x:v>
      </x:c>
      <x:c r="J465" s="3" t="str">
        <x:v>مجاز با کنترل</x:v>
      </x:c>
      <x:c r="K465" s="3"/>
      <x:c r="L465" s="3"/>
    </x:row>
    <x:row r="466" ht="25" customHeight="1">
      <x:c r="A466" s="2" t="str">
        <x:v>AP</x:v>
      </x:c>
      <x:c r="B466" s="3" t="str">
        <x:v>1405-06</x:v>
      </x:c>
      <x:c r="C466" s="3" t="str">
        <x:v>سهم ابزار فعال سیستمی</x:v>
      </x:c>
      <x:c r="D466" s="3" t="str">
        <x:v>کد دستوری</x:v>
      </x:c>
      <x:c r="E466" s="38" t="n">
        <x:v>5.37</x:v>
      </x:c>
      <x:c r="F466" s="3" t="str">
        <x:v>درصد</x:v>
      </x:c>
      <x:c r="G466" s="3" t="str">
        <x:v>SHP-135</x:v>
      </x:c>
      <x:c r="H466" s="3" t="n">
        <x:v>86</x:v>
      </x:c>
      <x:c r="I466" s="3" t="str">
        <x:v>4-11</x:v>
      </x:c>
      <x:c r="J466" s="3" t="str">
        <x:v>مجاز با کنترل</x:v>
      </x:c>
      <x:c r="K466" s="3"/>
      <x:c r="L466" s="3"/>
    </x:row>
    <x:row r="467" ht="25" customHeight="1">
      <x:c r="A467" s="2" t="str">
        <x:v>AP</x:v>
      </x:c>
      <x:c r="B467" s="3" t="str">
        <x:v>1405-06</x:v>
      </x:c>
      <x:c r="C467" s="3" t="str">
        <x:v>سهم ابزار فعال سیستمی</x:v>
      </x:c>
      <x:c r="D467" s="3" t="str">
        <x:v>موبایلی</x:v>
      </x:c>
      <x:c r="E467" s="38" t="n">
        <x:v>23.58</x:v>
      </x:c>
      <x:c r="F467" s="3" t="str">
        <x:v>درصد</x:v>
      </x:c>
      <x:c r="G467" s="3" t="str">
        <x:v>SHP-135</x:v>
      </x:c>
      <x:c r="H467" s="3" t="n">
        <x:v>86</x:v>
      </x:c>
      <x:c r="I467" s="3" t="str">
        <x:v>4-11</x:v>
      </x:c>
      <x:c r="J467" s="3" t="str">
        <x:v>مجاز با کنترل</x:v>
      </x:c>
      <x:c r="K467" s="3"/>
      <x:c r="L467" s="3"/>
    </x:row>
    <x:row r="468" ht="25" customHeight="1">
      <x:c r="A468" s="2" t="str">
        <x:v>DAM</x:v>
      </x:c>
      <x:c r="B468" s="3" t="str">
        <x:v>1405-06</x:v>
      </x:c>
      <x:c r="C468" s="3" t="str">
        <x:v>سهم ابزار فعال سیستمی</x:v>
      </x:c>
      <x:c r="D468" s="3" t="str">
        <x:v>کارت‌خوان</x:v>
      </x:c>
      <x:c r="E468" s="38" t="n">
        <x:v>0.71</x:v>
      </x:c>
      <x:c r="F468" s="3" t="str">
        <x:v>درصد</x:v>
      </x:c>
      <x:c r="G468" s="3" t="str">
        <x:v>SHP-135</x:v>
      </x:c>
      <x:c r="H468" s="3" t="n">
        <x:v>86</x:v>
      </x:c>
      <x:c r="I468" s="3" t="str">
        <x:v>4-11</x:v>
      </x:c>
      <x:c r="J468" s="3" t="str">
        <x:v>مجاز با کنترل</x:v>
      </x:c>
      <x:c r="K468" s="3"/>
      <x:c r="L468" s="3"/>
    </x:row>
    <x:row r="469" ht="25" customHeight="1">
      <x:c r="A469" s="2" t="str">
        <x:v>DAM</x:v>
      </x:c>
      <x:c r="B469" s="3" t="str">
        <x:v>1405-06</x:v>
      </x:c>
      <x:c r="C469" s="3" t="str">
        <x:v>سهم ابزار فعال سیستمی</x:v>
      </x:c>
      <x:c r="D469" s="3" t="str">
        <x:v>اینترنتی</x:v>
      </x:c>
      <x:c r="E469" s="38" t="n">
        <x:v>0</x:v>
      </x:c>
      <x:c r="F469" s="3" t="str">
        <x:v>درصد</x:v>
      </x:c>
      <x:c r="G469" s="3" t="str">
        <x:v>SHP-135</x:v>
      </x:c>
      <x:c r="H469" s="3" t="n">
        <x:v>86</x:v>
      </x:c>
      <x:c r="I469" s="3" t="str">
        <x:v>4-11</x:v>
      </x:c>
      <x:c r="J469" s="3" t="str">
        <x:v>مجاز با کنترل</x:v>
      </x:c>
      <x:c r="K469" s="3"/>
      <x:c r="L469" s="3"/>
    </x:row>
    <x:row r="470" ht="25" customHeight="1">
      <x:c r="A470" s="2" t="str">
        <x:v>DAM</x:v>
      </x:c>
      <x:c r="B470" s="3" t="str">
        <x:v>1405-06</x:v>
      </x:c>
      <x:c r="C470" s="3" t="str">
        <x:v>سهم ابزار فعال سیستمی</x:v>
      </x:c>
      <x:c r="D470" s="3" t="str">
        <x:v>کد دستوری</x:v>
      </x:c>
      <x:c r="E470" s="38" t="n">
        <x:v>0.33</x:v>
      </x:c>
      <x:c r="F470" s="3" t="str">
        <x:v>درصد</x:v>
      </x:c>
      <x:c r="G470" s="3" t="str">
        <x:v>SHP-135</x:v>
      </x:c>
      <x:c r="H470" s="3" t="n">
        <x:v>86</x:v>
      </x:c>
      <x:c r="I470" s="3" t="str">
        <x:v>4-11</x:v>
      </x:c>
      <x:c r="J470" s="3" t="str">
        <x:v>مجاز با کنترل</x:v>
      </x:c>
      <x:c r="K470" s="3"/>
      <x:c r="L470" s="3"/>
    </x:row>
    <x:row r="471" ht="25" customHeight="1">
      <x:c r="A471" s="2" t="str">
        <x:v>DAM</x:v>
      </x:c>
      <x:c r="B471" s="3" t="str">
        <x:v>1405-06</x:v>
      </x:c>
      <x:c r="C471" s="3" t="str">
        <x:v>سهم ابزار فعال سیستمی</x:v>
      </x:c>
      <x:c r="D471" s="3" t="str">
        <x:v>موبایلی</x:v>
      </x:c>
      <x:c r="E471" s="38" t="n">
        <x:v>0</x:v>
      </x:c>
      <x:c r="F471" s="3" t="str">
        <x:v>درصد</x:v>
      </x:c>
      <x:c r="G471" s="3" t="str">
        <x:v>SHP-135</x:v>
      </x:c>
      <x:c r="H471" s="3" t="n">
        <x:v>86</x:v>
      </x:c>
      <x:c r="I471" s="3" t="str">
        <x:v>4-11</x:v>
      </x:c>
      <x:c r="J471" s="3" t="str">
        <x:v>مجاز با کنترل</x:v>
      </x:c>
      <x:c r="K471" s="3"/>
      <x:c r="L471" s="3"/>
    </x:row>
    <x:row r="472" ht="25" customHeight="1">
      <x:c r="A472" s="2" t="str">
        <x:v>BEP</x:v>
      </x:c>
      <x:c r="B472" s="3" t="str">
        <x:v>1405-06</x:v>
      </x:c>
      <x:c r="C472" s="3" t="str">
        <x:v>سهم ابزار فعال سیستمی</x:v>
      </x:c>
      <x:c r="D472" s="3" t="str">
        <x:v>کارت‌خوان</x:v>
      </x:c>
      <x:c r="E472" s="38" t="n">
        <x:v>14.12</x:v>
      </x:c>
      <x:c r="F472" s="3" t="str">
        <x:v>درصد</x:v>
      </x:c>
      <x:c r="G472" s="3" t="str">
        <x:v>SHP-135</x:v>
      </x:c>
      <x:c r="H472" s="3" t="n">
        <x:v>86</x:v>
      </x:c>
      <x:c r="I472" s="3" t="str">
        <x:v>4-11</x:v>
      </x:c>
      <x:c r="J472" s="3" t="str">
        <x:v>مجاز با کنترل</x:v>
      </x:c>
      <x:c r="K472" s="3"/>
      <x:c r="L472" s="3"/>
    </x:row>
    <x:row r="473" ht="25" customHeight="1">
      <x:c r="A473" s="2" t="str">
        <x:v>BEP</x:v>
      </x:c>
      <x:c r="B473" s="3" t="str">
        <x:v>1405-06</x:v>
      </x:c>
      <x:c r="C473" s="3" t="str">
        <x:v>سهم ابزار فعال سیستمی</x:v>
      </x:c>
      <x:c r="D473" s="3" t="str">
        <x:v>اینترنتی</x:v>
      </x:c>
      <x:c r="E473" s="38" t="n">
        <x:v>25.53</x:v>
      </x:c>
      <x:c r="F473" s="3" t="str">
        <x:v>درصد</x:v>
      </x:c>
      <x:c r="G473" s="3" t="str">
        <x:v>SHP-135</x:v>
      </x:c>
      <x:c r="H473" s="3" t="n">
        <x:v>86</x:v>
      </x:c>
      <x:c r="I473" s="3" t="str">
        <x:v>4-11</x:v>
      </x:c>
      <x:c r="J473" s="3" t="str">
        <x:v>مجاز با کنترل</x:v>
      </x:c>
      <x:c r="K473" s="3"/>
      <x:c r="L473" s="3"/>
    </x:row>
    <x:row r="474" ht="25" customHeight="1">
      <x:c r="A474" s="2" t="str">
        <x:v>BEP</x:v>
      </x:c>
      <x:c r="B474" s="3" t="str">
        <x:v>1405-06</x:v>
      </x:c>
      <x:c r="C474" s="3" t="str">
        <x:v>سهم ابزار فعال سیستمی</x:v>
      </x:c>
      <x:c r="D474" s="3" t="str">
        <x:v>کد دستوری</x:v>
      </x:c>
      <x:c r="E474" s="38" t="n">
        <x:v>36.48</x:v>
      </x:c>
      <x:c r="F474" s="3" t="str">
        <x:v>درصد</x:v>
      </x:c>
      <x:c r="G474" s="3" t="str">
        <x:v>SHP-135</x:v>
      </x:c>
      <x:c r="H474" s="3" t="n">
        <x:v>86</x:v>
      </x:c>
      <x:c r="I474" s="3" t="str">
        <x:v>4-11</x:v>
      </x:c>
      <x:c r="J474" s="3" t="str">
        <x:v>مجاز با کنترل</x:v>
      </x:c>
      <x:c r="K474" s="3"/>
      <x:c r="L474" s="3"/>
    </x:row>
    <x:row r="475" ht="25" customHeight="1">
      <x:c r="A475" s="2" t="str">
        <x:v>BEP</x:v>
      </x:c>
      <x:c r="B475" s="3" t="str">
        <x:v>1405-06</x:v>
      </x:c>
      <x:c r="C475" s="3" t="str">
        <x:v>سهم ابزار فعال سیستمی</x:v>
      </x:c>
      <x:c r="D475" s="3" t="str">
        <x:v>موبایلی</x:v>
      </x:c>
      <x:c r="E475" s="38" t="n">
        <x:v>0.59</x:v>
      </x:c>
      <x:c r="F475" s="3" t="str">
        <x:v>درصد</x:v>
      </x:c>
      <x:c r="G475" s="3" t="str">
        <x:v>SHP-135</x:v>
      </x:c>
      <x:c r="H475" s="3" t="n">
        <x:v>86</x:v>
      </x:c>
      <x:c r="I475" s="3" t="str">
        <x:v>4-11</x:v>
      </x:c>
      <x:c r="J475" s="3" t="str">
        <x:v>مجاز با کنترل</x:v>
      </x:c>
      <x:c r="K475" s="3"/>
      <x:c r="L475" s="3"/>
    </x:row>
    <x:row r="476" ht="25" customHeight="1">
      <x:c r="A476" s="2" t="str">
        <x:v>SAD</x:v>
      </x:c>
      <x:c r="B476" s="3" t="str">
        <x:v>1405-06</x:v>
      </x:c>
      <x:c r="C476" s="3" t="str">
        <x:v>سهم ابزار فعال سیستمی</x:v>
      </x:c>
      <x:c r="D476" s="3" t="str">
        <x:v>کارت‌خوان</x:v>
      </x:c>
      <x:c r="E476" s="38" t="n">
        <x:v>7.01</x:v>
      </x:c>
      <x:c r="F476" s="3" t="str">
        <x:v>درصد</x:v>
      </x:c>
      <x:c r="G476" s="3" t="str">
        <x:v>SHP-135</x:v>
      </x:c>
      <x:c r="H476" s="3" t="n">
        <x:v>86</x:v>
      </x:c>
      <x:c r="I476" s="3" t="str">
        <x:v>4-11</x:v>
      </x:c>
      <x:c r="J476" s="3" t="str">
        <x:v>مجاز با کنترل</x:v>
      </x:c>
      <x:c r="K476" s="3"/>
      <x:c r="L476" s="3"/>
    </x:row>
    <x:row r="477" ht="25" customHeight="1">
      <x:c r="A477" s="2" t="str">
        <x:v>SAD</x:v>
      </x:c>
      <x:c r="B477" s="3" t="str">
        <x:v>1405-06</x:v>
      </x:c>
      <x:c r="C477" s="3" t="str">
        <x:v>سهم ابزار فعال سیستمی</x:v>
      </x:c>
      <x:c r="D477" s="3" t="str">
        <x:v>اینترنتی</x:v>
      </x:c>
      <x:c r="E477" s="38" t="n">
        <x:v>1.46</x:v>
      </x:c>
      <x:c r="F477" s="3" t="str">
        <x:v>درصد</x:v>
      </x:c>
      <x:c r="G477" s="3" t="str">
        <x:v>SHP-135</x:v>
      </x:c>
      <x:c r="H477" s="3" t="n">
        <x:v>86</x:v>
      </x:c>
      <x:c r="I477" s="3" t="str">
        <x:v>4-11</x:v>
      </x:c>
      <x:c r="J477" s="3" t="str">
        <x:v>مجاز با کنترل</x:v>
      </x:c>
      <x:c r="K477" s="3"/>
      <x:c r="L477" s="3"/>
    </x:row>
    <x:row r="478" ht="25" customHeight="1">
      <x:c r="A478" s="2" t="str">
        <x:v>SAD</x:v>
      </x:c>
      <x:c r="B478" s="3" t="str">
        <x:v>1405-06</x:v>
      </x:c>
      <x:c r="C478" s="3" t="str">
        <x:v>سهم ابزار فعال سیستمی</x:v>
      </x:c>
      <x:c r="D478" s="3" t="str">
        <x:v>کد دستوری</x:v>
      </x:c>
      <x:c r="E478" s="38" t="n">
        <x:v>3.58</x:v>
      </x:c>
      <x:c r="F478" s="3" t="str">
        <x:v>درصد</x:v>
      </x:c>
      <x:c r="G478" s="3" t="str">
        <x:v>SHP-135</x:v>
      </x:c>
      <x:c r="H478" s="3" t="n">
        <x:v>86</x:v>
      </x:c>
      <x:c r="I478" s="3" t="str">
        <x:v>4-11</x:v>
      </x:c>
      <x:c r="J478" s="3" t="str">
        <x:v>مجاز با کنترل</x:v>
      </x:c>
      <x:c r="K478" s="3"/>
      <x:c r="L478" s="3"/>
    </x:row>
    <x:row r="479" ht="25" customHeight="1">
      <x:c r="A479" s="2" t="str">
        <x:v>SAD</x:v>
      </x:c>
      <x:c r="B479" s="3" t="str">
        <x:v>1405-06</x:v>
      </x:c>
      <x:c r="C479" s="3" t="str">
        <x:v>سهم ابزار فعال سیستمی</x:v>
      </x:c>
      <x:c r="D479" s="3" t="str">
        <x:v>موبایلی</x:v>
      </x:c>
      <x:c r="E479" s="38" t="n">
        <x:v>6.29</x:v>
      </x:c>
      <x:c r="F479" s="3" t="str">
        <x:v>درصد</x:v>
      </x:c>
      <x:c r="G479" s="3" t="str">
        <x:v>SHP-135</x:v>
      </x:c>
      <x:c r="H479" s="3" t="n">
        <x:v>86</x:v>
      </x:c>
      <x:c r="I479" s="3" t="str">
        <x:v>4-11</x:v>
      </x:c>
      <x:c r="J479" s="3" t="str">
        <x:v>مجاز با کنترل</x:v>
      </x:c>
      <x:c r="K479" s="3"/>
      <x:c r="L479" s="3"/>
    </x:row>
    <x:row r="480" ht="25" customHeight="1">
      <x:c r="A480" s="2" t="str">
        <x:v>PEP</x:v>
      </x:c>
      <x:c r="B480" s="3" t="str">
        <x:v>1405-06</x:v>
      </x:c>
      <x:c r="C480" s="3" t="str">
        <x:v>سهم ابزار فعال سیستمی</x:v>
      </x:c>
      <x:c r="D480" s="3" t="str">
        <x:v>کارت‌خوان</x:v>
      </x:c>
      <x:c r="E480" s="38" t="n">
        <x:v>9.52</x:v>
      </x:c>
      <x:c r="F480" s="3" t="str">
        <x:v>درصد</x:v>
      </x:c>
      <x:c r="G480" s="3" t="str">
        <x:v>SHP-135</x:v>
      </x:c>
      <x:c r="H480" s="3" t="n">
        <x:v>86</x:v>
      </x:c>
      <x:c r="I480" s="3" t="str">
        <x:v>4-11</x:v>
      </x:c>
      <x:c r="J480" s="3" t="str">
        <x:v>مجاز با کنترل</x:v>
      </x:c>
      <x:c r="K480" s="3"/>
      <x:c r="L480" s="3"/>
    </x:row>
    <x:row r="481" ht="25" customHeight="1">
      <x:c r="A481" s="2" t="str">
        <x:v>PEP</x:v>
      </x:c>
      <x:c r="B481" s="3" t="str">
        <x:v>1405-06</x:v>
      </x:c>
      <x:c r="C481" s="3" t="str">
        <x:v>سهم ابزار فعال سیستمی</x:v>
      </x:c>
      <x:c r="D481" s="3" t="str">
        <x:v>اینترنتی</x:v>
      </x:c>
      <x:c r="E481" s="38" t="n">
        <x:v>4.62</x:v>
      </x:c>
      <x:c r="F481" s="3" t="str">
        <x:v>درصد</x:v>
      </x:c>
      <x:c r="G481" s="3" t="str">
        <x:v>SHP-135</x:v>
      </x:c>
      <x:c r="H481" s="3" t="n">
        <x:v>86</x:v>
      </x:c>
      <x:c r="I481" s="3" t="str">
        <x:v>4-11</x:v>
      </x:c>
      <x:c r="J481" s="3" t="str">
        <x:v>مجاز با کنترل</x:v>
      </x:c>
      <x:c r="K481" s="3"/>
      <x:c r="L481" s="3"/>
    </x:row>
    <x:row r="482" ht="25" customHeight="1">
      <x:c r="A482" s="2" t="str">
        <x:v>PEP</x:v>
      </x:c>
      <x:c r="B482" s="3" t="str">
        <x:v>1405-06</x:v>
      </x:c>
      <x:c r="C482" s="3" t="str">
        <x:v>سهم ابزار فعال سیستمی</x:v>
      </x:c>
      <x:c r="D482" s="3" t="str">
        <x:v>کد دستوری</x:v>
      </x:c>
      <x:c r="E482" s="38" t="n">
        <x:v>0</x:v>
      </x:c>
      <x:c r="F482" s="3" t="str">
        <x:v>درصد</x:v>
      </x:c>
      <x:c r="G482" s="3" t="str">
        <x:v>SHP-135</x:v>
      </x:c>
      <x:c r="H482" s="3" t="n">
        <x:v>86</x:v>
      </x:c>
      <x:c r="I482" s="3" t="str">
        <x:v>4-11</x:v>
      </x:c>
      <x:c r="J482" s="3" t="str">
        <x:v>مجاز با کنترل</x:v>
      </x:c>
      <x:c r="K482" s="3"/>
      <x:c r="L482" s="3"/>
    </x:row>
    <x:row r="483" ht="25" customHeight="1">
      <x:c r="A483" s="2" t="str">
        <x:v>PEP</x:v>
      </x:c>
      <x:c r="B483" s="3" t="str">
        <x:v>1405-06</x:v>
      </x:c>
      <x:c r="C483" s="3" t="str">
        <x:v>سهم ابزار فعال سیستمی</x:v>
      </x:c>
      <x:c r="D483" s="3" t="str">
        <x:v>موبایلی</x:v>
      </x:c>
      <x:c r="E483" s="38" t="n">
        <x:v>0.39</x:v>
      </x:c>
      <x:c r="F483" s="3" t="str">
        <x:v>درصد</x:v>
      </x:c>
      <x:c r="G483" s="3" t="str">
        <x:v>SHP-135</x:v>
      </x:c>
      <x:c r="H483" s="3" t="n">
        <x:v>86</x:v>
      </x:c>
      <x:c r="I483" s="3" t="str">
        <x:v>4-11</x:v>
      </x:c>
      <x:c r="J483" s="3" t="str">
        <x:v>مجاز با کنترل</x:v>
      </x:c>
      <x:c r="K483" s="3"/>
      <x:c r="L483" s="3"/>
    </x:row>
    <x:row r="484" ht="25" customHeight="1">
      <x:c r="A484" s="2" t="str">
        <x:v>SEP</x:v>
      </x:c>
      <x:c r="B484" s="3" t="str">
        <x:v>1405-06</x:v>
      </x:c>
      <x:c r="C484" s="3" t="str">
        <x:v>سهم ابزار فعال سیستمی</x:v>
      </x:c>
      <x:c r="D484" s="3" t="str">
        <x:v>کارت‌خوان</x:v>
      </x:c>
      <x:c r="E484" s="38" t="n">
        <x:v>13.29</x:v>
      </x:c>
      <x:c r="F484" s="3" t="str">
        <x:v>درصد</x:v>
      </x:c>
      <x:c r="G484" s="3" t="str">
        <x:v>SHP-135</x:v>
      </x:c>
      <x:c r="H484" s="3" t="n">
        <x:v>86</x:v>
      </x:c>
      <x:c r="I484" s="3" t="str">
        <x:v>4-11</x:v>
      </x:c>
      <x:c r="J484" s="3" t="str">
        <x:v>مجاز با کنترل</x:v>
      </x:c>
      <x:c r="K484" s="3"/>
      <x:c r="L484" s="3"/>
    </x:row>
    <x:row r="485" ht="25" customHeight="1">
      <x:c r="A485" s="2" t="str">
        <x:v>SEP</x:v>
      </x:c>
      <x:c r="B485" s="3" t="str">
        <x:v>1405-06</x:v>
      </x:c>
      <x:c r="C485" s="3" t="str">
        <x:v>سهم ابزار فعال سیستمی</x:v>
      </x:c>
      <x:c r="D485" s="3" t="str">
        <x:v>اینترنتی</x:v>
      </x:c>
      <x:c r="E485" s="38" t="n">
        <x:v>29.58</x:v>
      </x:c>
      <x:c r="F485" s="3" t="str">
        <x:v>درصد</x:v>
      </x:c>
      <x:c r="G485" s="3" t="str">
        <x:v>SHP-135</x:v>
      </x:c>
      <x:c r="H485" s="3" t="n">
        <x:v>86</x:v>
      </x:c>
      <x:c r="I485" s="3" t="str">
        <x:v>4-11</x:v>
      </x:c>
      <x:c r="J485" s="3" t="str">
        <x:v>مجاز با کنترل</x:v>
      </x:c>
      <x:c r="K485" s="3"/>
      <x:c r="L485" s="3"/>
    </x:row>
    <x:row r="486" ht="25" customHeight="1">
      <x:c r="A486" s="2" t="str">
        <x:v>SEP</x:v>
      </x:c>
      <x:c r="B486" s="3" t="str">
        <x:v>1405-06</x:v>
      </x:c>
      <x:c r="C486" s="3" t="str">
        <x:v>سهم ابزار فعال سیستمی</x:v>
      </x:c>
      <x:c r="D486" s="3" t="str">
        <x:v>کد دستوری</x:v>
      </x:c>
      <x:c r="E486" s="38" t="n">
        <x:v>46.25</x:v>
      </x:c>
      <x:c r="F486" s="3" t="str">
        <x:v>درصد</x:v>
      </x:c>
      <x:c r="G486" s="3" t="str">
        <x:v>SHP-135</x:v>
      </x:c>
      <x:c r="H486" s="3" t="n">
        <x:v>86</x:v>
      </x:c>
      <x:c r="I486" s="3" t="str">
        <x:v>4-11</x:v>
      </x:c>
      <x:c r="J486" s="3" t="str">
        <x:v>مجاز با کنترل</x:v>
      </x:c>
      <x:c r="K486" s="3"/>
      <x:c r="L486" s="3"/>
    </x:row>
    <x:row r="487" ht="25" customHeight="1">
      <x:c r="A487" s="2" t="str">
        <x:v>SEP</x:v>
      </x:c>
      <x:c r="B487" s="3" t="str">
        <x:v>1405-06</x:v>
      </x:c>
      <x:c r="C487" s="3" t="str">
        <x:v>سهم ابزار فعال سیستمی</x:v>
      </x:c>
      <x:c r="D487" s="3" t="str">
        <x:v>موبایلی</x:v>
      </x:c>
      <x:c r="E487" s="38" t="n">
        <x:v>27.5</x:v>
      </x:c>
      <x:c r="F487" s="3" t="str">
        <x:v>درصد</x:v>
      </x:c>
      <x:c r="G487" s="3" t="str">
        <x:v>SHP-135</x:v>
      </x:c>
      <x:c r="H487" s="3" t="n">
        <x:v>86</x:v>
      </x:c>
      <x:c r="I487" s="3" t="str">
        <x:v>4-11</x:v>
      </x:c>
      <x:c r="J487" s="3" t="str">
        <x:v>مجاز با کنترل</x:v>
      </x:c>
      <x:c r="K487" s="3"/>
      <x:c r="L487" s="3"/>
    </x:row>
    <x:row r="488" ht="25" customHeight="1">
      <x:c r="A488" s="2" t="str">
        <x:v>SPH</x:v>
      </x:c>
      <x:c r="B488" s="3" t="str">
        <x:v>1405-06</x:v>
      </x:c>
      <x:c r="C488" s="3" t="str">
        <x:v>سهم ابزار فعال سیستمی</x:v>
      </x:c>
      <x:c r="D488" s="3" t="str">
        <x:v>کارت‌خوان</x:v>
      </x:c>
      <x:c r="E488" s="38" t="n">
        <x:v>6.65</x:v>
      </x:c>
      <x:c r="F488" s="3" t="str">
        <x:v>درصد</x:v>
      </x:c>
      <x:c r="G488" s="3" t="str">
        <x:v>SHP-135</x:v>
      </x:c>
      <x:c r="H488" s="3" t="n">
        <x:v>86</x:v>
      </x:c>
      <x:c r="I488" s="3" t="str">
        <x:v>4-11</x:v>
      </x:c>
      <x:c r="J488" s="3" t="str">
        <x:v>مجاز با کنترل</x:v>
      </x:c>
      <x:c r="K488" s="3"/>
      <x:c r="L488" s="3"/>
    </x:row>
    <x:row r="489" ht="25" customHeight="1">
      <x:c r="A489" s="2" t="str">
        <x:v>SPH</x:v>
      </x:c>
      <x:c r="B489" s="3" t="str">
        <x:v>1405-06</x:v>
      </x:c>
      <x:c r="C489" s="3" t="str">
        <x:v>سهم ابزار فعال سیستمی</x:v>
      </x:c>
      <x:c r="D489" s="3" t="str">
        <x:v>اینترنتی</x:v>
      </x:c>
      <x:c r="E489" s="38" t="n">
        <x:v>18.8</x:v>
      </x:c>
      <x:c r="F489" s="3" t="str">
        <x:v>درصد</x:v>
      </x:c>
      <x:c r="G489" s="3" t="str">
        <x:v>SHP-135</x:v>
      </x:c>
      <x:c r="H489" s="3" t="n">
        <x:v>86</x:v>
      </x:c>
      <x:c r="I489" s="3" t="str">
        <x:v>4-11</x:v>
      </x:c>
      <x:c r="J489" s="3" t="str">
        <x:v>مجاز با کنترل</x:v>
      </x:c>
      <x:c r="K489" s="3"/>
      <x:c r="L489" s="3"/>
    </x:row>
    <x:row r="490" ht="25" customHeight="1">
      <x:c r="A490" s="2" t="str">
        <x:v>SPH</x:v>
      </x:c>
      <x:c r="B490" s="3" t="str">
        <x:v>1405-06</x:v>
      </x:c>
      <x:c r="C490" s="3" t="str">
        <x:v>سهم ابزار فعال سیستمی</x:v>
      </x:c>
      <x:c r="D490" s="3" t="str">
        <x:v>کد دستوری</x:v>
      </x:c>
      <x:c r="E490" s="38" t="n">
        <x:v>0.16</x:v>
      </x:c>
      <x:c r="F490" s="3" t="str">
        <x:v>درصد</x:v>
      </x:c>
      <x:c r="G490" s="3" t="str">
        <x:v>SHP-135</x:v>
      </x:c>
      <x:c r="H490" s="3" t="n">
        <x:v>86</x:v>
      </x:c>
      <x:c r="I490" s="3" t="str">
        <x:v>4-11</x:v>
      </x:c>
      <x:c r="J490" s="3" t="str">
        <x:v>مجاز با کنترل</x:v>
      </x:c>
      <x:c r="K490" s="3"/>
      <x:c r="L490" s="3"/>
    </x:row>
    <x:row r="491" ht="25" customHeight="1">
      <x:c r="A491" s="2" t="str">
        <x:v>SPH</x:v>
      </x:c>
      <x:c r="B491" s="3" t="str">
        <x:v>1405-06</x:v>
      </x:c>
      <x:c r="C491" s="3" t="str">
        <x:v>سهم ابزار فعال سیستمی</x:v>
      </x:c>
      <x:c r="D491" s="3" t="str">
        <x:v>موبایلی</x:v>
      </x:c>
      <x:c r="E491" s="38" t="n">
        <x:v>21.02</x:v>
      </x:c>
      <x:c r="F491" s="3" t="str">
        <x:v>درصد</x:v>
      </x:c>
      <x:c r="G491" s="3" t="str">
        <x:v>SHP-135</x:v>
      </x:c>
      <x:c r="H491" s="3" t="n">
        <x:v>86</x:v>
      </x:c>
      <x:c r="I491" s="3" t="str">
        <x:v>4-11</x:v>
      </x:c>
      <x:c r="J491" s="3" t="str">
        <x:v>مجاز با کنترل</x:v>
      </x:c>
      <x:c r="K491" s="3"/>
      <x:c r="L491" s="3"/>
    </x:row>
    <x:row r="492" ht="25" customHeight="1">
      <x:c r="A492" s="2" t="str">
        <x:v>NOV</x:v>
      </x:c>
      <x:c r="B492" s="3" t="str">
        <x:v>1405-06</x:v>
      </x:c>
      <x:c r="C492" s="3" t="str">
        <x:v>سهم ابزار فعال سیستمی</x:v>
      </x:c>
      <x:c r="D492" s="3" t="str">
        <x:v>کارت‌خوان</x:v>
      </x:c>
      <x:c r="E492" s="38" t="n">
        <x:v>16.88</x:v>
      </x:c>
      <x:c r="F492" s="3" t="str">
        <x:v>درصد</x:v>
      </x:c>
      <x:c r="G492" s="3" t="str">
        <x:v>SHP-135</x:v>
      </x:c>
      <x:c r="H492" s="3" t="n">
        <x:v>86</x:v>
      </x:c>
      <x:c r="I492" s="3" t="str">
        <x:v>4-11</x:v>
      </x:c>
      <x:c r="J492" s="3" t="str">
        <x:v>مجاز با کنترل</x:v>
      </x:c>
      <x:c r="K492" s="3"/>
      <x:c r="L492" s="3"/>
    </x:row>
    <x:row r="493" ht="25" customHeight="1">
      <x:c r="A493" s="2" t="str">
        <x:v>NOV</x:v>
      </x:c>
      <x:c r="B493" s="3" t="str">
        <x:v>1405-06</x:v>
      </x:c>
      <x:c r="C493" s="3" t="str">
        <x:v>سهم ابزار فعال سیستمی</x:v>
      </x:c>
      <x:c r="D493" s="3" t="str">
        <x:v>اینترنتی</x:v>
      </x:c>
      <x:c r="E493" s="38" t="n">
        <x:v>0.16</x:v>
      </x:c>
      <x:c r="F493" s="3" t="str">
        <x:v>درصد</x:v>
      </x:c>
      <x:c r="G493" s="3" t="str">
        <x:v>SHP-135</x:v>
      </x:c>
      <x:c r="H493" s="3" t="n">
        <x:v>86</x:v>
      </x:c>
      <x:c r="I493" s="3" t="str">
        <x:v>4-11</x:v>
      </x:c>
      <x:c r="J493" s="3" t="str">
        <x:v>مجاز با کنترل</x:v>
      </x:c>
      <x:c r="K493" s="3"/>
      <x:c r="L493" s="3"/>
    </x:row>
    <x:row r="494" ht="25" customHeight="1">
      <x:c r="A494" s="2" t="str">
        <x:v>NOV</x:v>
      </x:c>
      <x:c r="B494" s="3" t="str">
        <x:v>1405-06</x:v>
      </x:c>
      <x:c r="C494" s="3" t="str">
        <x:v>سهم ابزار فعال سیستمی</x:v>
      </x:c>
      <x:c r="D494" s="3" t="str">
        <x:v>کد دستوری</x:v>
      </x:c>
      <x:c r="E494" s="38" t="n">
        <x:v>1.95</x:v>
      </x:c>
      <x:c r="F494" s="3" t="str">
        <x:v>درصد</x:v>
      </x:c>
      <x:c r="G494" s="3" t="str">
        <x:v>SHP-135</x:v>
      </x:c>
      <x:c r="H494" s="3" t="n">
        <x:v>86</x:v>
      </x:c>
      <x:c r="I494" s="3" t="str">
        <x:v>4-11</x:v>
      </x:c>
      <x:c r="J494" s="3" t="str">
        <x:v>مجاز با کنترل</x:v>
      </x:c>
      <x:c r="K494" s="3"/>
      <x:c r="L494" s="3"/>
    </x:row>
    <x:row r="495" ht="25" customHeight="1">
      <x:c r="A495" s="2" t="str">
        <x:v>NOV</x:v>
      </x:c>
      <x:c r="B495" s="3" t="str">
        <x:v>1405-06</x:v>
      </x:c>
      <x:c r="C495" s="3" t="str">
        <x:v>سهم ابزار فعال سیستمی</x:v>
      </x:c>
      <x:c r="D495" s="3" t="str">
        <x:v>موبایلی</x:v>
      </x:c>
      <x:c r="E495" s="38" t="n">
        <x:v>0</x:v>
      </x:c>
      <x:c r="F495" s="3" t="str">
        <x:v>درصد</x:v>
      </x:c>
      <x:c r="G495" s="3" t="str">
        <x:v>SHP-135</x:v>
      </x:c>
      <x:c r="H495" s="3" t="n">
        <x:v>86</x:v>
      </x:c>
      <x:c r="I495" s="3" t="str">
        <x:v>4-11</x:v>
      </x:c>
      <x:c r="J495" s="3" t="str">
        <x:v>مجاز با کنترل</x:v>
      </x:c>
      <x:c r="K495" s="3"/>
      <x:c r="L495" s="3"/>
    </x:row>
    <x:row r="496" ht="25" customHeight="1">
      <x:c r="A496" s="2" t="str">
        <x:v>RTP</x:v>
      </x:c>
      <x:c r="B496" s="3" t="str">
        <x:v>1405-06</x:v>
      </x:c>
      <x:c r="C496" s="3" t="str">
        <x:v>سهم ابزار فعال سیستمی</x:v>
      </x:c>
      <x:c r="D496" s="3" t="str">
        <x:v>کارت‌خوان</x:v>
      </x:c>
      <x:c r="E496" s="38" t="n">
        <x:v>8.69</x:v>
      </x:c>
      <x:c r="F496" s="3" t="str">
        <x:v>درصد</x:v>
      </x:c>
      <x:c r="G496" s="3" t="str">
        <x:v>SHP-135</x:v>
      </x:c>
      <x:c r="H496" s="3" t="n">
        <x:v>86</x:v>
      </x:c>
      <x:c r="I496" s="3" t="str">
        <x:v>4-11</x:v>
      </x:c>
      <x:c r="J496" s="3" t="str">
        <x:v>مجاز با کنترل</x:v>
      </x:c>
      <x:c r="K496" s="3"/>
      <x:c r="L496" s="3"/>
    </x:row>
    <x:row r="497" ht="25" customHeight="1">
      <x:c r="A497" s="2" t="str">
        <x:v>RTP</x:v>
      </x:c>
      <x:c r="B497" s="3" t="str">
        <x:v>1405-06</x:v>
      </x:c>
      <x:c r="C497" s="3" t="str">
        <x:v>سهم ابزار فعال سیستمی</x:v>
      </x:c>
      <x:c r="D497" s="3" t="str">
        <x:v>اینترنتی</x:v>
      </x:c>
      <x:c r="E497" s="38" t="n">
        <x:v>1.01</x:v>
      </x:c>
      <x:c r="F497" s="3" t="str">
        <x:v>درصد</x:v>
      </x:c>
      <x:c r="G497" s="3" t="str">
        <x:v>SHP-135</x:v>
      </x:c>
      <x:c r="H497" s="3" t="n">
        <x:v>86</x:v>
      </x:c>
      <x:c r="I497" s="3" t="str">
        <x:v>4-11</x:v>
      </x:c>
      <x:c r="J497" s="3" t="str">
        <x:v>مجاز با کنترل</x:v>
      </x:c>
      <x:c r="K497" s="3"/>
      <x:c r="L497" s="3"/>
    </x:row>
    <x:row r="498" ht="25" customHeight="1">
      <x:c r="A498" s="2" t="str">
        <x:v>RTP</x:v>
      </x:c>
      <x:c r="B498" s="3" t="str">
        <x:v>1405-06</x:v>
      </x:c>
      <x:c r="C498" s="3" t="str">
        <x:v>سهم ابزار فعال سیستمی</x:v>
      </x:c>
      <x:c r="D498" s="3" t="str">
        <x:v>کد دستوری</x:v>
      </x:c>
      <x:c r="E498" s="38" t="n">
        <x:v>4.07</x:v>
      </x:c>
      <x:c r="F498" s="3" t="str">
        <x:v>درصد</x:v>
      </x:c>
      <x:c r="G498" s="3" t="str">
        <x:v>SHP-135</x:v>
      </x:c>
      <x:c r="H498" s="3" t="n">
        <x:v>86</x:v>
      </x:c>
      <x:c r="I498" s="3" t="str">
        <x:v>4-11</x:v>
      </x:c>
      <x:c r="J498" s="3" t="str">
        <x:v>مجاز با کنترل</x:v>
      </x:c>
      <x:c r="K498" s="3"/>
      <x:c r="L498" s="3"/>
    </x:row>
    <x:row r="499" ht="25" customHeight="1">
      <x:c r="A499" s="2" t="str">
        <x:v>RTP</x:v>
      </x:c>
      <x:c r="B499" s="3" t="str">
        <x:v>1405-06</x:v>
      </x:c>
      <x:c r="C499" s="3" t="str">
        <x:v>سهم ابزار فعال سیستمی</x:v>
      </x:c>
      <x:c r="D499" s="3" t="str">
        <x:v>موبایلی</x:v>
      </x:c>
      <x:c r="E499" s="38" t="n">
        <x:v>16.31</x:v>
      </x:c>
      <x:c r="F499" s="3" t="str">
        <x:v>درصد</x:v>
      </x:c>
      <x:c r="G499" s="3" t="str">
        <x:v>SHP-135</x:v>
      </x:c>
      <x:c r="H499" s="3" t="n">
        <x:v>86</x:v>
      </x:c>
      <x:c r="I499" s="3" t="str">
        <x:v>4-11</x:v>
      </x:c>
      <x:c r="J499" s="3" t="str">
        <x:v>مجاز با کنترل</x:v>
      </x:c>
      <x:c r="K499" s="3"/>
      <x:c r="L499" s="3"/>
    </x:row>
    <x:row r="500" ht="25" customHeight="1">
      <x:c r="A500" s="2" t="str">
        <x:v>ARV</x:v>
      </x:c>
      <x:c r="B500" s="3" t="str">
        <x:v>1405-06</x:v>
      </x:c>
      <x:c r="C500" s="3" t="str">
        <x:v>سهم ابزار فعال سیستمی</x:v>
      </x:c>
      <x:c r="D500" s="3" t="str">
        <x:v>کارت‌خوان</x:v>
      </x:c>
      <x:c r="E500" s="38" t="n">
        <x:v>2.46</x:v>
      </x:c>
      <x:c r="F500" s="3" t="str">
        <x:v>درصد</x:v>
      </x:c>
      <x:c r="G500" s="3" t="str">
        <x:v>SHP-135</x:v>
      </x:c>
      <x:c r="H500" s="3" t="n">
        <x:v>86</x:v>
      </x:c>
      <x:c r="I500" s="3" t="str">
        <x:v>4-11</x:v>
      </x:c>
      <x:c r="J500" s="3" t="str">
        <x:v>مجاز با کنترل</x:v>
      </x:c>
      <x:c r="K500" s="3"/>
      <x:c r="L500" s="3"/>
    </x:row>
    <x:row r="501" ht="25" customHeight="1">
      <x:c r="A501" s="2" t="str">
        <x:v>ARV</x:v>
      </x:c>
      <x:c r="B501" s="3" t="str">
        <x:v>1405-06</x:v>
      </x:c>
      <x:c r="C501" s="3" t="str">
        <x:v>سهم ابزار فعال سیستمی</x:v>
      </x:c>
      <x:c r="D501" s="3" t="str">
        <x:v>اینترنتی</x:v>
      </x:c>
      <x:c r="E501" s="38" t="n">
        <x:v>0.25</x:v>
      </x:c>
      <x:c r="F501" s="3" t="str">
        <x:v>درصد</x:v>
      </x:c>
      <x:c r="G501" s="3" t="str">
        <x:v>SHP-135</x:v>
      </x:c>
      <x:c r="H501" s="3" t="n">
        <x:v>86</x:v>
      </x:c>
      <x:c r="I501" s="3" t="str">
        <x:v>4-11</x:v>
      </x:c>
      <x:c r="J501" s="3" t="str">
        <x:v>مجاز با کنترل</x:v>
      </x:c>
      <x:c r="K501" s="3"/>
      <x:c r="L501" s="3"/>
    </x:row>
    <x:row r="502" ht="25" customHeight="1">
      <x:c r="A502" s="2" t="str">
        <x:v>ARV</x:v>
      </x:c>
      <x:c r="B502" s="3" t="str">
        <x:v>1405-06</x:v>
      </x:c>
      <x:c r="C502" s="3" t="str">
        <x:v>سهم ابزار فعال سیستمی</x:v>
      </x:c>
      <x:c r="D502" s="3" t="str">
        <x:v>کد دستوری</x:v>
      </x:c>
      <x:c r="E502" s="38" t="n">
        <x:v>1.47</x:v>
      </x:c>
      <x:c r="F502" s="3" t="str">
        <x:v>درصد</x:v>
      </x:c>
      <x:c r="G502" s="3" t="str">
        <x:v>SHP-135</x:v>
      </x:c>
      <x:c r="H502" s="3" t="n">
        <x:v>86</x:v>
      </x:c>
      <x:c r="I502" s="3" t="str">
        <x:v>4-11</x:v>
      </x:c>
      <x:c r="J502" s="3" t="str">
        <x:v>مجاز با کنترل</x:v>
      </x:c>
      <x:c r="K502" s="3"/>
      <x:c r="L502" s="3"/>
    </x:row>
    <x:row r="503" ht="25" customHeight="1">
      <x:c r="A503" s="2" t="str">
        <x:v>ARV</x:v>
      </x:c>
      <x:c r="B503" s="3" t="str">
        <x:v>1405-06</x:v>
      </x:c>
      <x:c r="C503" s="3" t="str">
        <x:v>سهم ابزار فعال سیستمی</x:v>
      </x:c>
      <x:c r="D503" s="3" t="str">
        <x:v>موبایلی</x:v>
      </x:c>
      <x:c r="E503" s="38" t="n">
        <x:v>3.93</x:v>
      </x:c>
      <x:c r="F503" s="3" t="str">
        <x:v>درصد</x:v>
      </x:c>
      <x:c r="G503" s="3" t="str">
        <x:v>SHP-135</x:v>
      </x:c>
      <x:c r="H503" s="3" t="n">
        <x:v>86</x:v>
      </x:c>
      <x:c r="I503" s="3" t="str">
        <x:v>4-11</x:v>
      </x:c>
      <x:c r="J503" s="3" t="str">
        <x:v>مجاز با کنترل</x:v>
      </x:c>
      <x:c r="K503" s="3"/>
      <x:c r="L503" s="3"/>
    </x:row>
    <x:row r="504" ht="25" customHeight="1">
      <x:c r="A504" s="2" t="str">
        <x:v>FAN</x:v>
      </x:c>
      <x:c r="B504" s="3" t="str">
        <x:v>1405-06</x:v>
      </x:c>
      <x:c r="C504" s="3" t="str">
        <x:v>سهم ابزار فعال سیستمی</x:v>
      </x:c>
      <x:c r="D504" s="3" t="str">
        <x:v>کارت‌خوان</x:v>
      </x:c>
      <x:c r="E504" s="38" t="n">
        <x:v>7.64</x:v>
      </x:c>
      <x:c r="F504" s="3" t="str">
        <x:v>درصد</x:v>
      </x:c>
      <x:c r="G504" s="3" t="str">
        <x:v>SHP-135</x:v>
      </x:c>
      <x:c r="H504" s="3" t="n">
        <x:v>86</x:v>
      </x:c>
      <x:c r="I504" s="3" t="str">
        <x:v>4-11</x:v>
      </x:c>
      <x:c r="J504" s="3" t="str">
        <x:v>مجاز با کنترل</x:v>
      </x:c>
      <x:c r="K504" s="3"/>
      <x:c r="L504" s="3"/>
    </x:row>
    <x:row r="505" ht="25" customHeight="1">
      <x:c r="A505" s="2" t="str">
        <x:v>FAN</x:v>
      </x:c>
      <x:c r="B505" s="3" t="str">
        <x:v>1405-06</x:v>
      </x:c>
      <x:c r="C505" s="3" t="str">
        <x:v>سهم ابزار فعال سیستمی</x:v>
      </x:c>
      <x:c r="D505" s="3" t="str">
        <x:v>اینترنتی</x:v>
      </x:c>
      <x:c r="E505" s="38" t="n">
        <x:v>0.3</x:v>
      </x:c>
      <x:c r="F505" s="3" t="str">
        <x:v>درصد</x:v>
      </x:c>
      <x:c r="G505" s="3" t="str">
        <x:v>SHP-135</x:v>
      </x:c>
      <x:c r="H505" s="3" t="n">
        <x:v>86</x:v>
      </x:c>
      <x:c r="I505" s="3" t="str">
        <x:v>4-11</x:v>
      </x:c>
      <x:c r="J505" s="3" t="str">
        <x:v>مجاز با کنترل</x:v>
      </x:c>
      <x:c r="K505" s="3"/>
      <x:c r="L505" s="3"/>
    </x:row>
    <x:row r="506" ht="25" customHeight="1">
      <x:c r="A506" s="2" t="str">
        <x:v>FAN</x:v>
      </x:c>
      <x:c r="B506" s="3" t="str">
        <x:v>1405-06</x:v>
      </x:c>
      <x:c r="C506" s="3" t="str">
        <x:v>سهم ابزار فعال سیستمی</x:v>
      </x:c>
      <x:c r="D506" s="3" t="str">
        <x:v>کد دستوری</x:v>
      </x:c>
      <x:c r="E506" s="38" t="n">
        <x:v>0.16</x:v>
      </x:c>
      <x:c r="F506" s="3" t="str">
        <x:v>درصد</x:v>
      </x:c>
      <x:c r="G506" s="3" t="str">
        <x:v>SHP-135</x:v>
      </x:c>
      <x:c r="H506" s="3" t="n">
        <x:v>86</x:v>
      </x:c>
      <x:c r="I506" s="3" t="str">
        <x:v>4-11</x:v>
      </x:c>
      <x:c r="J506" s="3" t="str">
        <x:v>مجاز با کنترل</x:v>
      </x:c>
      <x:c r="K506" s="3"/>
      <x:c r="L506" s="3"/>
    </x:row>
    <x:row r="507" ht="25" customHeight="1">
      <x:c r="A507" s="2" t="str">
        <x:v>FAN</x:v>
      </x:c>
      <x:c r="B507" s="3" t="str">
        <x:v>1405-06</x:v>
      </x:c>
      <x:c r="C507" s="3" t="str">
        <x:v>سهم ابزار فعال سیستمی</x:v>
      </x:c>
      <x:c r="D507" s="3" t="str">
        <x:v>موبایلی</x:v>
      </x:c>
      <x:c r="E507" s="38" t="n">
        <x:v>0.2</x:v>
      </x:c>
      <x:c r="F507" s="3" t="str">
        <x:v>درصد</x:v>
      </x:c>
      <x:c r="G507" s="3" t="str">
        <x:v>SHP-135</x:v>
      </x:c>
      <x:c r="H507" s="3" t="n">
        <x:v>86</x:v>
      </x:c>
      <x:c r="I507" s="3" t="str">
        <x:v>4-11</x:v>
      </x:c>
      <x:c r="J507" s="3" t="str">
        <x:v>مجاز با کنترل</x:v>
      </x:c>
      <x:c r="K507" s="3"/>
      <x:c r="L507" s="3"/>
    </x:row>
    <x:row r="508" ht="25" customHeight="1">
      <x:c r="A508" s="2" t="str">
        <x:v>KISH</x:v>
      </x:c>
      <x:c r="B508" s="3" t="str">
        <x:v>1405-06</x:v>
      </x:c>
      <x:c r="C508" s="3" t="str">
        <x:v>سهم ابزار فعال سیستمی</x:v>
      </x:c>
      <x:c r="D508" s="3" t="str">
        <x:v>کارت‌خوان</x:v>
      </x:c>
      <x:c r="E508" s="38" t="n">
        <x:v>8.94</x:v>
      </x:c>
      <x:c r="F508" s="3" t="str">
        <x:v>درصد</x:v>
      </x:c>
      <x:c r="G508" s="3" t="str">
        <x:v>SHP-135</x:v>
      </x:c>
      <x:c r="H508" s="3" t="n">
        <x:v>86</x:v>
      </x:c>
      <x:c r="I508" s="3" t="str">
        <x:v>4-11</x:v>
      </x:c>
      <x:c r="J508" s="3" t="str">
        <x:v>مجاز با کنترل</x:v>
      </x:c>
      <x:c r="K508" s="3"/>
      <x:c r="L508" s="3"/>
    </x:row>
    <x:row r="509" ht="25" customHeight="1">
      <x:c r="A509" s="2" t="str">
        <x:v>KISH</x:v>
      </x:c>
      <x:c r="B509" s="3" t="str">
        <x:v>1405-06</x:v>
      </x:c>
      <x:c r="C509" s="3" t="str">
        <x:v>سهم ابزار فعال سیستمی</x:v>
      </x:c>
      <x:c r="D509" s="3" t="str">
        <x:v>اینترنتی</x:v>
      </x:c>
      <x:c r="E509" s="38" t="n">
        <x:v>10.03</x:v>
      </x:c>
      <x:c r="F509" s="3" t="str">
        <x:v>درصد</x:v>
      </x:c>
      <x:c r="G509" s="3" t="str">
        <x:v>SHP-135</x:v>
      </x:c>
      <x:c r="H509" s="3" t="n">
        <x:v>86</x:v>
      </x:c>
      <x:c r="I509" s="3" t="str">
        <x:v>4-11</x:v>
      </x:c>
      <x:c r="J509" s="3" t="str">
        <x:v>مجاز با کنترل</x:v>
      </x:c>
      <x:c r="K509" s="3"/>
      <x:c r="L509" s="3"/>
    </x:row>
    <x:row r="510" ht="25" customHeight="1">
      <x:c r="A510" s="2" t="str">
        <x:v>KISH</x:v>
      </x:c>
      <x:c r="B510" s="3" t="str">
        <x:v>1405-06</x:v>
      </x:c>
      <x:c r="C510" s="3" t="str">
        <x:v>سهم ابزار فعال سیستمی</x:v>
      </x:c>
      <x:c r="D510" s="3" t="str">
        <x:v>کد دستوری</x:v>
      </x:c>
      <x:c r="E510" s="38" t="n">
        <x:v>0.16</x:v>
      </x:c>
      <x:c r="F510" s="3" t="str">
        <x:v>درصد</x:v>
      </x:c>
      <x:c r="G510" s="3" t="str">
        <x:v>SHP-135</x:v>
      </x:c>
      <x:c r="H510" s="3" t="n">
        <x:v>86</x:v>
      </x:c>
      <x:c r="I510" s="3" t="str">
        <x:v>4-11</x:v>
      </x:c>
      <x:c r="J510" s="3" t="str">
        <x:v>مجاز با کنترل</x:v>
      </x:c>
      <x:c r="K510" s="3"/>
      <x:c r="L510" s="3"/>
    </x:row>
    <x:row r="511" ht="25" customHeight="1">
      <x:c r="A511" s="2" t="str">
        <x:v>KISH</x:v>
      </x:c>
      <x:c r="B511" s="3" t="str">
        <x:v>1405-06</x:v>
      </x:c>
      <x:c r="C511" s="3" t="str">
        <x:v>سهم ابزار فعال سیستمی</x:v>
      </x:c>
      <x:c r="D511" s="3" t="str">
        <x:v>موبایلی</x:v>
      </x:c>
      <x:c r="E511" s="38" t="n">
        <x:v>0.2</x:v>
      </x:c>
      <x:c r="F511" s="3" t="str">
        <x:v>درصد</x:v>
      </x:c>
      <x:c r="G511" s="3" t="str">
        <x:v>SHP-135</x:v>
      </x:c>
      <x:c r="H511" s="3" t="n">
        <x:v>86</x:v>
      </x:c>
      <x:c r="I511" s="3" t="str">
        <x:v>4-11</x:v>
      </x:c>
      <x:c r="J511" s="3" t="str">
        <x:v>مجاز با کنترل</x:v>
      </x:c>
      <x:c r="K511" s="3"/>
      <x:c r="L511" s="3"/>
    </x:row>
    <x:row r="512" ht="25" customHeight="1">
      <x:c r="A512" s="2" t="str">
        <x:v>AP</x:v>
      </x:c>
      <x:c r="B512" s="3" t="str">
        <x:v>1405-06</x:v>
      </x:c>
      <x:c r="C512" s="3" t="str">
        <x:v>سهم ابزار تراکنش‌دار</x:v>
      </x:c>
      <x:c r="D512" s="3" t="str">
        <x:v>کارت‌خوان</x:v>
      </x:c>
      <x:c r="E512" s="38" t="n">
        <x:v>4.05</x:v>
      </x:c>
      <x:c r="F512" s="3" t="str">
        <x:v>درصد</x:v>
      </x:c>
      <x:c r="G512" s="3" t="str">
        <x:v>SHP-135</x:v>
      </x:c>
      <x:c r="H512" s="3" t="n">
        <x:v>87</x:v>
      </x:c>
      <x:c r="I512" s="3" t="str">
        <x:v>4-12</x:v>
      </x:c>
      <x:c r="J512" s="3" t="str">
        <x:v>شکست تعریف</x:v>
      </x:c>
      <x:c r="K512" s="3"/>
      <x:c r="L512" s="3"/>
    </x:row>
    <x:row r="513" ht="25" customHeight="1">
      <x:c r="A513" s="2" t="str">
        <x:v>AP</x:v>
      </x:c>
      <x:c r="B513" s="3" t="str">
        <x:v>1405-06</x:v>
      </x:c>
      <x:c r="C513" s="3" t="str">
        <x:v>سهم ابزار تراکنش‌دار</x:v>
      </x:c>
      <x:c r="D513" s="3" t="str">
        <x:v>اینترنتی</x:v>
      </x:c>
      <x:c r="E513" s="38" t="n">
        <x:v>1.44</x:v>
      </x:c>
      <x:c r="F513" s="3" t="str">
        <x:v>درصد</x:v>
      </x:c>
      <x:c r="G513" s="3" t="str">
        <x:v>SHP-135</x:v>
      </x:c>
      <x:c r="H513" s="3" t="n">
        <x:v>87</x:v>
      </x:c>
      <x:c r="I513" s="3" t="str">
        <x:v>4-12</x:v>
      </x:c>
      <x:c r="J513" s="3" t="str">
        <x:v>شکست تعریف</x:v>
      </x:c>
      <x:c r="K513" s="3"/>
      <x:c r="L513" s="3"/>
    </x:row>
    <x:row r="514" ht="25" customHeight="1">
      <x:c r="A514" s="2" t="str">
        <x:v>AP</x:v>
      </x:c>
      <x:c r="B514" s="3" t="str">
        <x:v>1405-06</x:v>
      </x:c>
      <x:c r="C514" s="3" t="str">
        <x:v>سهم ابزار تراکنش‌دار</x:v>
      </x:c>
      <x:c r="D514" s="3" t="str">
        <x:v>کد دستوری</x:v>
      </x:c>
      <x:c r="E514" s="38" t="n">
        <x:v>8.5</x:v>
      </x:c>
      <x:c r="F514" s="3" t="str">
        <x:v>درصد</x:v>
      </x:c>
      <x:c r="G514" s="3" t="str">
        <x:v>SHP-135</x:v>
      </x:c>
      <x:c r="H514" s="3" t="n">
        <x:v>87</x:v>
      </x:c>
      <x:c r="I514" s="3" t="str">
        <x:v>4-12</x:v>
      </x:c>
      <x:c r="J514" s="3" t="str">
        <x:v>شکست تعریف</x:v>
      </x:c>
      <x:c r="K514" s="3"/>
      <x:c r="L514" s="3"/>
    </x:row>
    <x:row r="515" ht="25" customHeight="1">
      <x:c r="A515" s="2" t="str">
        <x:v>AP</x:v>
      </x:c>
      <x:c r="B515" s="3" t="str">
        <x:v>1405-06</x:v>
      </x:c>
      <x:c r="C515" s="3" t="str">
        <x:v>سهم ابزار تراکنش‌دار</x:v>
      </x:c>
      <x:c r="D515" s="3" t="str">
        <x:v>موبایلی</x:v>
      </x:c>
      <x:c r="E515" s="38" t="n">
        <x:v>36</x:v>
      </x:c>
      <x:c r="F515" s="3" t="str">
        <x:v>درصد</x:v>
      </x:c>
      <x:c r="G515" s="3" t="str">
        <x:v>SHP-135</x:v>
      </x:c>
      <x:c r="H515" s="3" t="n">
        <x:v>87</x:v>
      </x:c>
      <x:c r="I515" s="3" t="str">
        <x:v>4-12</x:v>
      </x:c>
      <x:c r="J515" s="3" t="str">
        <x:v>شکست تعریف</x:v>
      </x:c>
      <x:c r="K515" s="3"/>
      <x:c r="L515" s="3"/>
    </x:row>
    <x:row r="516" ht="25" customHeight="1">
      <x:c r="A516" s="2" t="str">
        <x:v>DAM</x:v>
      </x:c>
      <x:c r="B516" s="3" t="str">
        <x:v>1405-06</x:v>
      </x:c>
      <x:c r="C516" s="3" t="str">
        <x:v>سهم ابزار تراکنش‌دار</x:v>
      </x:c>
      <x:c r="D516" s="3" t="str">
        <x:v>کارت‌خوان</x:v>
      </x:c>
      <x:c r="E516" s="38" t="n">
        <x:v>0.53</x:v>
      </x:c>
      <x:c r="F516" s="3" t="str">
        <x:v>درصد</x:v>
      </x:c>
      <x:c r="G516" s="3" t="str">
        <x:v>SHP-135</x:v>
      </x:c>
      <x:c r="H516" s="3" t="n">
        <x:v>87</x:v>
      </x:c>
      <x:c r="I516" s="3" t="str">
        <x:v>4-12</x:v>
      </x:c>
      <x:c r="J516" s="3" t="str">
        <x:v>شکست تعریف</x:v>
      </x:c>
      <x:c r="K516" s="3"/>
      <x:c r="L516" s="3"/>
    </x:row>
    <x:row r="517" ht="25" customHeight="1">
      <x:c r="A517" s="2" t="str">
        <x:v>DAM</x:v>
      </x:c>
      <x:c r="B517" s="3" t="str">
        <x:v>1405-06</x:v>
      </x:c>
      <x:c r="C517" s="3" t="str">
        <x:v>سهم ابزار تراکنش‌دار</x:v>
      </x:c>
      <x:c r="D517" s="3" t="str">
        <x:v>اینترنتی</x:v>
      </x:c>
      <x:c r="E517" s="38" t="n">
        <x:v>0.01</x:v>
      </x:c>
      <x:c r="F517" s="3" t="str">
        <x:v>درصد</x:v>
      </x:c>
      <x:c r="G517" s="3" t="str">
        <x:v>SHP-135</x:v>
      </x:c>
      <x:c r="H517" s="3" t="n">
        <x:v>87</x:v>
      </x:c>
      <x:c r="I517" s="3" t="str">
        <x:v>4-12</x:v>
      </x:c>
      <x:c r="J517" s="3" t="str">
        <x:v>شکست تعریف</x:v>
      </x:c>
      <x:c r="K517" s="3"/>
      <x:c r="L517" s="3"/>
    </x:row>
    <x:row r="518" ht="25" customHeight="1">
      <x:c r="A518" s="2" t="str">
        <x:v>DAM</x:v>
      </x:c>
      <x:c r="B518" s="3" t="str">
        <x:v>1405-06</x:v>
      </x:c>
      <x:c r="C518" s="3" t="str">
        <x:v>سهم ابزار تراکنش‌دار</x:v>
      </x:c>
      <x:c r="D518" s="3" t="str">
        <x:v>کد دستوری</x:v>
      </x:c>
      <x:c r="E518" s="38" t="n">
        <x:v>0</x:v>
      </x:c>
      <x:c r="F518" s="3" t="str">
        <x:v>درصد</x:v>
      </x:c>
      <x:c r="G518" s="3" t="str">
        <x:v>SHP-135</x:v>
      </x:c>
      <x:c r="H518" s="3" t="n">
        <x:v>87</x:v>
      </x:c>
      <x:c r="I518" s="3" t="str">
        <x:v>4-12</x:v>
      </x:c>
      <x:c r="J518" s="3" t="str">
        <x:v>شکست تعریف</x:v>
      </x:c>
      <x:c r="K518" s="3"/>
      <x:c r="L518" s="3"/>
    </x:row>
    <x:row r="519" ht="25" customHeight="1">
      <x:c r="A519" s="2" t="str">
        <x:v>DAM</x:v>
      </x:c>
      <x:c r="B519" s="3" t="str">
        <x:v>1405-06</x:v>
      </x:c>
      <x:c r="C519" s="3" t="str">
        <x:v>سهم ابزار تراکنش‌دار</x:v>
      </x:c>
      <x:c r="D519" s="3" t="str">
        <x:v>موبایلی</x:v>
      </x:c>
      <x:c r="E519" s="38" t="n">
        <x:v>0</x:v>
      </x:c>
      <x:c r="F519" s="3" t="str">
        <x:v>درصد</x:v>
      </x:c>
      <x:c r="G519" s="3" t="str">
        <x:v>SHP-135</x:v>
      </x:c>
      <x:c r="H519" s="3" t="n">
        <x:v>87</x:v>
      </x:c>
      <x:c r="I519" s="3" t="str">
        <x:v>4-12</x:v>
      </x:c>
      <x:c r="J519" s="3" t="str">
        <x:v>شکست تعریف</x:v>
      </x:c>
      <x:c r="K519" s="3"/>
      <x:c r="L519" s="3"/>
    </x:row>
    <x:row r="520" ht="25" customHeight="1">
      <x:c r="A520" s="2" t="str">
        <x:v>BEP</x:v>
      </x:c>
      <x:c r="B520" s="3" t="str">
        <x:v>1405-06</x:v>
      </x:c>
      <x:c r="C520" s="3" t="str">
        <x:v>سهم ابزار تراکنش‌دار</x:v>
      </x:c>
      <x:c r="D520" s="3" t="str">
        <x:v>کارت‌خوان</x:v>
      </x:c>
      <x:c r="E520" s="38" t="n">
        <x:v>16</x:v>
      </x:c>
      <x:c r="F520" s="3" t="str">
        <x:v>درصد</x:v>
      </x:c>
      <x:c r="G520" s="3" t="str">
        <x:v>SHP-135</x:v>
      </x:c>
      <x:c r="H520" s="3" t="n">
        <x:v>87</x:v>
      </x:c>
      <x:c r="I520" s="3" t="str">
        <x:v>4-12</x:v>
      </x:c>
      <x:c r="J520" s="3" t="str">
        <x:v>شکست تعریف</x:v>
      </x:c>
      <x:c r="K520" s="3"/>
      <x:c r="L520" s="3"/>
    </x:row>
    <x:row r="521" ht="25" customHeight="1">
      <x:c r="A521" s="2" t="str">
        <x:v>BEP</x:v>
      </x:c>
      <x:c r="B521" s="3" t="str">
        <x:v>1405-06</x:v>
      </x:c>
      <x:c r="C521" s="3" t="str">
        <x:v>سهم ابزار تراکنش‌دار</x:v>
      </x:c>
      <x:c r="D521" s="3" t="str">
        <x:v>اینترنتی</x:v>
      </x:c>
      <x:c r="E521" s="38" t="n">
        <x:v>41.14</x:v>
      </x:c>
      <x:c r="F521" s="3" t="str">
        <x:v>درصد</x:v>
      </x:c>
      <x:c r="G521" s="3" t="str">
        <x:v>SHP-135</x:v>
      </x:c>
      <x:c r="H521" s="3" t="n">
        <x:v>87</x:v>
      </x:c>
      <x:c r="I521" s="3" t="str">
        <x:v>4-12</x:v>
      </x:c>
      <x:c r="J521" s="3" t="str">
        <x:v>شکست تعریف</x:v>
      </x:c>
      <x:c r="K521" s="3"/>
      <x:c r="L521" s="3"/>
    </x:row>
    <x:row r="522" ht="25" customHeight="1">
      <x:c r="A522" s="2" t="str">
        <x:v>BEP</x:v>
      </x:c>
      <x:c r="B522" s="3" t="str">
        <x:v>1405-06</x:v>
      </x:c>
      <x:c r="C522" s="3" t="str">
        <x:v>سهم ابزار تراکنش‌دار</x:v>
      </x:c>
      <x:c r="D522" s="3" t="str">
        <x:v>کد دستوری</x:v>
      </x:c>
      <x:c r="E522" s="38" t="n">
        <x:v>18.3</x:v>
      </x:c>
      <x:c r="F522" s="3" t="str">
        <x:v>درصد</x:v>
      </x:c>
      <x:c r="G522" s="3" t="str">
        <x:v>SHP-135</x:v>
      </x:c>
      <x:c r="H522" s="3" t="n">
        <x:v>87</x:v>
      </x:c>
      <x:c r="I522" s="3" t="str">
        <x:v>4-12</x:v>
      </x:c>
      <x:c r="J522" s="3" t="str">
        <x:v>شکست تعریف</x:v>
      </x:c>
      <x:c r="K522" s="3"/>
      <x:c r="L522" s="3"/>
    </x:row>
    <x:row r="523" ht="25" customHeight="1">
      <x:c r="A523" s="2" t="str">
        <x:v>BEP</x:v>
      </x:c>
      <x:c r="B523" s="3" t="str">
        <x:v>1405-06</x:v>
      </x:c>
      <x:c r="C523" s="3" t="str">
        <x:v>سهم ابزار تراکنش‌دار</x:v>
      </x:c>
      <x:c r="D523" s="3" t="str">
        <x:v>موبایلی</x:v>
      </x:c>
      <x:c r="E523" s="38" t="n">
        <x:v>0.5</x:v>
      </x:c>
      <x:c r="F523" s="3" t="str">
        <x:v>درصد</x:v>
      </x:c>
      <x:c r="G523" s="3" t="str">
        <x:v>SHP-135</x:v>
      </x:c>
      <x:c r="H523" s="3" t="n">
        <x:v>87</x:v>
      </x:c>
      <x:c r="I523" s="3" t="str">
        <x:v>4-12</x:v>
      </x:c>
      <x:c r="J523" s="3" t="str">
        <x:v>شکست تعریف</x:v>
      </x:c>
      <x:c r="K523" s="3"/>
      <x:c r="L523" s="3"/>
    </x:row>
    <x:row r="524" ht="25" customHeight="1">
      <x:c r="A524" s="2" t="str">
        <x:v>SAD</x:v>
      </x:c>
      <x:c r="B524" s="3" t="str">
        <x:v>1405-06</x:v>
      </x:c>
      <x:c r="C524" s="3" t="str">
        <x:v>سهم ابزار تراکنش‌دار</x:v>
      </x:c>
      <x:c r="D524" s="3" t="str">
        <x:v>کارت‌خوان</x:v>
      </x:c>
      <x:c r="E524" s="38" t="n">
        <x:v>7.3</x:v>
      </x:c>
      <x:c r="F524" s="3" t="str">
        <x:v>درصد</x:v>
      </x:c>
      <x:c r="G524" s="3" t="str">
        <x:v>SHP-135</x:v>
      </x:c>
      <x:c r="H524" s="3" t="n">
        <x:v>87</x:v>
      </x:c>
      <x:c r="I524" s="3" t="str">
        <x:v>4-12</x:v>
      </x:c>
      <x:c r="J524" s="3" t="str">
        <x:v>شکست تعریف</x:v>
      </x:c>
      <x:c r="K524" s="3"/>
      <x:c r="L524" s="3"/>
    </x:row>
    <x:row r="525" ht="25" customHeight="1">
      <x:c r="A525" s="2" t="str">
        <x:v>SAD</x:v>
      </x:c>
      <x:c r="B525" s="3" t="str">
        <x:v>1405-06</x:v>
      </x:c>
      <x:c r="C525" s="3" t="str">
        <x:v>سهم ابزار تراکنش‌دار</x:v>
      </x:c>
      <x:c r="D525" s="3" t="str">
        <x:v>اینترنتی</x:v>
      </x:c>
      <x:c r="E525" s="38" t="n">
        <x:v>2.62</x:v>
      </x:c>
      <x:c r="F525" s="3" t="str">
        <x:v>درصد</x:v>
      </x:c>
      <x:c r="G525" s="3" t="str">
        <x:v>SHP-135</x:v>
      </x:c>
      <x:c r="H525" s="3" t="n">
        <x:v>87</x:v>
      </x:c>
      <x:c r="I525" s="3" t="str">
        <x:v>4-12</x:v>
      </x:c>
      <x:c r="J525" s="3" t="str">
        <x:v>شکست تعریف</x:v>
      </x:c>
      <x:c r="K525" s="3"/>
      <x:c r="L525" s="3"/>
    </x:row>
    <x:row r="526" ht="25" customHeight="1">
      <x:c r="A526" s="2" t="str">
        <x:v>SAD</x:v>
      </x:c>
      <x:c r="B526" s="3" t="str">
        <x:v>1405-06</x:v>
      </x:c>
      <x:c r="C526" s="3" t="str">
        <x:v>سهم ابزار تراکنش‌دار</x:v>
      </x:c>
      <x:c r="D526" s="3" t="str">
        <x:v>کد دستوری</x:v>
      </x:c>
      <x:c r="E526" s="38" t="n">
        <x:v>2.61</x:v>
      </x:c>
      <x:c r="F526" s="3" t="str">
        <x:v>درصد</x:v>
      </x:c>
      <x:c r="G526" s="3" t="str">
        <x:v>SHP-135</x:v>
      </x:c>
      <x:c r="H526" s="3" t="n">
        <x:v>87</x:v>
      </x:c>
      <x:c r="I526" s="3" t="str">
        <x:v>4-12</x:v>
      </x:c>
      <x:c r="J526" s="3" t="str">
        <x:v>شکست تعریف</x:v>
      </x:c>
      <x:c r="K526" s="3"/>
      <x:c r="L526" s="3"/>
    </x:row>
    <x:row r="527" ht="25" customHeight="1">
      <x:c r="A527" s="2" t="str">
        <x:v>SAD</x:v>
      </x:c>
      <x:c r="B527" s="3" t="str">
        <x:v>1405-06</x:v>
      </x:c>
      <x:c r="C527" s="3" t="str">
        <x:v>سهم ابزار تراکنش‌دار</x:v>
      </x:c>
      <x:c r="D527" s="3" t="str">
        <x:v>موبایلی</x:v>
      </x:c>
      <x:c r="E527" s="38" t="n">
        <x:v>10</x:v>
      </x:c>
      <x:c r="F527" s="3" t="str">
        <x:v>درصد</x:v>
      </x:c>
      <x:c r="G527" s="3" t="str">
        <x:v>SHP-135</x:v>
      </x:c>
      <x:c r="H527" s="3" t="n">
        <x:v>87</x:v>
      </x:c>
      <x:c r="I527" s="3" t="str">
        <x:v>4-12</x:v>
      </x:c>
      <x:c r="J527" s="3" t="str">
        <x:v>شکست تعریف</x:v>
      </x:c>
      <x:c r="K527" s="3"/>
      <x:c r="L527" s="3"/>
    </x:row>
    <x:row r="528" ht="25" customHeight="1">
      <x:c r="A528" s="2" t="str">
        <x:v>PEP</x:v>
      </x:c>
      <x:c r="B528" s="3" t="str">
        <x:v>1405-06</x:v>
      </x:c>
      <x:c r="C528" s="3" t="str">
        <x:v>سهم ابزار تراکنش‌دار</x:v>
      </x:c>
      <x:c r="D528" s="3" t="str">
        <x:v>کارت‌خوان</x:v>
      </x:c>
      <x:c r="E528" s="38" t="n">
        <x:v>9.76</x:v>
      </x:c>
      <x:c r="F528" s="3" t="str">
        <x:v>درصد</x:v>
      </x:c>
      <x:c r="G528" s="3" t="str">
        <x:v>SHP-135</x:v>
      </x:c>
      <x:c r="H528" s="3" t="n">
        <x:v>87</x:v>
      </x:c>
      <x:c r="I528" s="3" t="str">
        <x:v>4-12</x:v>
      </x:c>
      <x:c r="J528" s="3" t="str">
        <x:v>شکست تعریف</x:v>
      </x:c>
      <x:c r="K528" s="3"/>
      <x:c r="L528" s="3"/>
    </x:row>
    <x:row r="529" ht="25" customHeight="1">
      <x:c r="A529" s="2" t="str">
        <x:v>PEP</x:v>
      </x:c>
      <x:c r="B529" s="3" t="str">
        <x:v>1405-06</x:v>
      </x:c>
      <x:c r="C529" s="3" t="str">
        <x:v>سهم ابزار تراکنش‌دار</x:v>
      </x:c>
      <x:c r="D529" s="3" t="str">
        <x:v>اینترنتی</x:v>
      </x:c>
      <x:c r="E529" s="38" t="n">
        <x:v>2</x:v>
      </x:c>
      <x:c r="F529" s="3" t="str">
        <x:v>درصد</x:v>
      </x:c>
      <x:c r="G529" s="3" t="str">
        <x:v>SHP-135</x:v>
      </x:c>
      <x:c r="H529" s="3" t="n">
        <x:v>87</x:v>
      </x:c>
      <x:c r="I529" s="3" t="str">
        <x:v>4-12</x:v>
      </x:c>
      <x:c r="J529" s="3" t="str">
        <x:v>شکست تعریف</x:v>
      </x:c>
      <x:c r="K529" s="3"/>
      <x:c r="L529" s="3"/>
    </x:row>
    <x:row r="530" ht="25" customHeight="1">
      <x:c r="A530" s="2" t="str">
        <x:v>PEP</x:v>
      </x:c>
      <x:c r="B530" s="3" t="str">
        <x:v>1405-06</x:v>
      </x:c>
      <x:c r="C530" s="3" t="str">
        <x:v>سهم ابزار تراکنش‌دار</x:v>
      </x:c>
      <x:c r="D530" s="3" t="str">
        <x:v>کد دستوری</x:v>
      </x:c>
      <x:c r="E530" s="38" t="n">
        <x:v>0</x:v>
      </x:c>
      <x:c r="F530" s="3" t="str">
        <x:v>درصد</x:v>
      </x:c>
      <x:c r="G530" s="3" t="str">
        <x:v>SHP-135</x:v>
      </x:c>
      <x:c r="H530" s="3" t="n">
        <x:v>87</x:v>
      </x:c>
      <x:c r="I530" s="3" t="str">
        <x:v>4-12</x:v>
      </x:c>
      <x:c r="J530" s="3" t="str">
        <x:v>شکست تعریف</x:v>
      </x:c>
      <x:c r="K530" s="3"/>
      <x:c r="L530" s="3"/>
    </x:row>
    <x:row r="531" ht="25" customHeight="1">
      <x:c r="A531" s="2" t="str">
        <x:v>PEP</x:v>
      </x:c>
      <x:c r="B531" s="3" t="str">
        <x:v>1405-06</x:v>
      </x:c>
      <x:c r="C531" s="3" t="str">
        <x:v>سهم ابزار تراکنش‌دار</x:v>
      </x:c>
      <x:c r="D531" s="3" t="str">
        <x:v>موبایلی</x:v>
      </x:c>
      <x:c r="E531" s="38" t="n">
        <x:v>1.5</x:v>
      </x:c>
      <x:c r="F531" s="3" t="str">
        <x:v>درصد</x:v>
      </x:c>
      <x:c r="G531" s="3" t="str">
        <x:v>SHP-135</x:v>
      </x:c>
      <x:c r="H531" s="3" t="n">
        <x:v>87</x:v>
      </x:c>
      <x:c r="I531" s="3" t="str">
        <x:v>4-12</x:v>
      </x:c>
      <x:c r="J531" s="3" t="str">
        <x:v>شکست تعریف</x:v>
      </x:c>
      <x:c r="K531" s="3"/>
      <x:c r="L531" s="3"/>
    </x:row>
    <x:row r="532" ht="25" customHeight="1">
      <x:c r="A532" s="2" t="str">
        <x:v>SEP</x:v>
      </x:c>
      <x:c r="B532" s="3" t="str">
        <x:v>1405-06</x:v>
      </x:c>
      <x:c r="C532" s="3" t="str">
        <x:v>سهم ابزار تراکنش‌دار</x:v>
      </x:c>
      <x:c r="D532" s="3" t="str">
        <x:v>کارت‌خوان</x:v>
      </x:c>
      <x:c r="E532" s="38" t="n">
        <x:v>13.58</x:v>
      </x:c>
      <x:c r="F532" s="3" t="str">
        <x:v>درصد</x:v>
      </x:c>
      <x:c r="G532" s="3" t="str">
        <x:v>SHP-135</x:v>
      </x:c>
      <x:c r="H532" s="3" t="n">
        <x:v>87</x:v>
      </x:c>
      <x:c r="I532" s="3" t="str">
        <x:v>4-12</x:v>
      </x:c>
      <x:c r="J532" s="3" t="str">
        <x:v>شکست تعریف</x:v>
      </x:c>
      <x:c r="K532" s="3"/>
      <x:c r="L532" s="3"/>
    </x:row>
    <x:row r="533" ht="25" customHeight="1">
      <x:c r="A533" s="2" t="str">
        <x:v>SEP</x:v>
      </x:c>
      <x:c r="B533" s="3" t="str">
        <x:v>1405-06</x:v>
      </x:c>
      <x:c r="C533" s="3" t="str">
        <x:v>سهم ابزار تراکنش‌دار</x:v>
      </x:c>
      <x:c r="D533" s="3" t="str">
        <x:v>اینترنتی</x:v>
      </x:c>
      <x:c r="E533" s="38" t="n">
        <x:v>40.53</x:v>
      </x:c>
      <x:c r="F533" s="3" t="str">
        <x:v>درصد</x:v>
      </x:c>
      <x:c r="G533" s="3" t="str">
        <x:v>SHP-135</x:v>
      </x:c>
      <x:c r="H533" s="3" t="n">
        <x:v>87</x:v>
      </x:c>
      <x:c r="I533" s="3" t="str">
        <x:v>4-12</x:v>
      </x:c>
      <x:c r="J533" s="3" t="str">
        <x:v>شکست تعریف</x:v>
      </x:c>
      <x:c r="K533" s="3"/>
      <x:c r="L533" s="3"/>
    </x:row>
    <x:row r="534" ht="25" customHeight="1">
      <x:c r="A534" s="2" t="str">
        <x:v>SEP</x:v>
      </x:c>
      <x:c r="B534" s="3" t="str">
        <x:v>1405-06</x:v>
      </x:c>
      <x:c r="C534" s="3" t="str">
        <x:v>سهم ابزار تراکنش‌دار</x:v>
      </x:c>
      <x:c r="D534" s="3" t="str">
        <x:v>کد دستوری</x:v>
      </x:c>
      <x:c r="E534" s="38" t="n">
        <x:v>58.82</x:v>
      </x:c>
      <x:c r="F534" s="3" t="str">
        <x:v>درصد</x:v>
      </x:c>
      <x:c r="G534" s="3" t="str">
        <x:v>SHP-135</x:v>
      </x:c>
      <x:c r="H534" s="3" t="n">
        <x:v>87</x:v>
      </x:c>
      <x:c r="I534" s="3" t="str">
        <x:v>4-12</x:v>
      </x:c>
      <x:c r="J534" s="3" t="str">
        <x:v>شکست تعریف</x:v>
      </x:c>
      <x:c r="K534" s="3"/>
      <x:c r="L534" s="3"/>
    </x:row>
    <x:row r="535" ht="25" customHeight="1">
      <x:c r="A535" s="2" t="str">
        <x:v>SEP</x:v>
      </x:c>
      <x:c r="B535" s="3" t="str">
        <x:v>1405-06</x:v>
      </x:c>
      <x:c r="C535" s="3" t="str">
        <x:v>سهم ابزار تراکنش‌دار</x:v>
      </x:c>
      <x:c r="D535" s="3" t="str">
        <x:v>موبایلی</x:v>
      </x:c>
      <x:c r="E535" s="38" t="n">
        <x:v>7</x:v>
      </x:c>
      <x:c r="F535" s="3" t="str">
        <x:v>درصد</x:v>
      </x:c>
      <x:c r="G535" s="3" t="str">
        <x:v>SHP-135</x:v>
      </x:c>
      <x:c r="H535" s="3" t="n">
        <x:v>87</x:v>
      </x:c>
      <x:c r="I535" s="3" t="str">
        <x:v>4-12</x:v>
      </x:c>
      <x:c r="J535" s="3" t="str">
        <x:v>شکست تعریف</x:v>
      </x:c>
      <x:c r="K535" s="3"/>
      <x:c r="L535" s="3"/>
    </x:row>
    <x:row r="536" ht="25" customHeight="1">
      <x:c r="A536" s="2" t="str">
        <x:v>SPH</x:v>
      </x:c>
      <x:c r="B536" s="3" t="str">
        <x:v>1405-06</x:v>
      </x:c>
      <x:c r="C536" s="3" t="str">
        <x:v>سهم ابزار تراکنش‌دار</x:v>
      </x:c>
      <x:c r="D536" s="3" t="str">
        <x:v>کارت‌خوان</x:v>
      </x:c>
      <x:c r="E536" s="38" t="n">
        <x:v>6.31</x:v>
      </x:c>
      <x:c r="F536" s="3" t="str">
        <x:v>درصد</x:v>
      </x:c>
      <x:c r="G536" s="3" t="str">
        <x:v>SHP-135</x:v>
      </x:c>
      <x:c r="H536" s="3" t="n">
        <x:v>87</x:v>
      </x:c>
      <x:c r="I536" s="3" t="str">
        <x:v>4-12</x:v>
      </x:c>
      <x:c r="J536" s="3" t="str">
        <x:v>شکست تعریف</x:v>
      </x:c>
      <x:c r="K536" s="3"/>
      <x:c r="L536" s="3"/>
    </x:row>
    <x:row r="537" ht="25" customHeight="1">
      <x:c r="A537" s="2" t="str">
        <x:v>SPH</x:v>
      </x:c>
      <x:c r="B537" s="3" t="str">
        <x:v>1405-06</x:v>
      </x:c>
      <x:c r="C537" s="3" t="str">
        <x:v>سهم ابزار تراکنش‌دار</x:v>
      </x:c>
      <x:c r="D537" s="3" t="str">
        <x:v>اینترنتی</x:v>
      </x:c>
      <x:c r="E537" s="38" t="n">
        <x:v>7.31</x:v>
      </x:c>
      <x:c r="F537" s="3" t="str">
        <x:v>درصد</x:v>
      </x:c>
      <x:c r="G537" s="3" t="str">
        <x:v>SHP-135</x:v>
      </x:c>
      <x:c r="H537" s="3" t="n">
        <x:v>87</x:v>
      </x:c>
      <x:c r="I537" s="3" t="str">
        <x:v>4-12</x:v>
      </x:c>
      <x:c r="J537" s="3" t="str">
        <x:v>شکست تعریف</x:v>
      </x:c>
      <x:c r="K537" s="3"/>
      <x:c r="L537" s="3"/>
    </x:row>
    <x:row r="538" ht="25" customHeight="1">
      <x:c r="A538" s="2" t="str">
        <x:v>SPH</x:v>
      </x:c>
      <x:c r="B538" s="3" t="str">
        <x:v>1405-06</x:v>
      </x:c>
      <x:c r="C538" s="3" t="str">
        <x:v>سهم ابزار تراکنش‌دار</x:v>
      </x:c>
      <x:c r="D538" s="3" t="str">
        <x:v>کد دستوری</x:v>
      </x:c>
      <x:c r="E538" s="38" t="n">
        <x:v>0</x:v>
      </x:c>
      <x:c r="F538" s="3" t="str">
        <x:v>درصد</x:v>
      </x:c>
      <x:c r="G538" s="3" t="str">
        <x:v>SHP-135</x:v>
      </x:c>
      <x:c r="H538" s="3" t="n">
        <x:v>87</x:v>
      </x:c>
      <x:c r="I538" s="3" t="str">
        <x:v>4-12</x:v>
      </x:c>
      <x:c r="J538" s="3" t="str">
        <x:v>شکست تعریف</x:v>
      </x:c>
      <x:c r="K538" s="3"/>
      <x:c r="L538" s="3"/>
    </x:row>
    <x:row r="539" ht="25" customHeight="1">
      <x:c r="A539" s="2" t="str">
        <x:v>SPH</x:v>
      </x:c>
      <x:c r="B539" s="3" t="str">
        <x:v>1405-06</x:v>
      </x:c>
      <x:c r="C539" s="3" t="str">
        <x:v>سهم ابزار تراکنش‌دار</x:v>
      </x:c>
      <x:c r="D539" s="3" t="str">
        <x:v>موبایلی</x:v>
      </x:c>
      <x:c r="E539" s="38" t="n">
        <x:v>27</x:v>
      </x:c>
      <x:c r="F539" s="3" t="str">
        <x:v>درصد</x:v>
      </x:c>
      <x:c r="G539" s="3" t="str">
        <x:v>SHP-135</x:v>
      </x:c>
      <x:c r="H539" s="3" t="n">
        <x:v>87</x:v>
      </x:c>
      <x:c r="I539" s="3" t="str">
        <x:v>4-12</x:v>
      </x:c>
      <x:c r="J539" s="3" t="str">
        <x:v>شکست تعریف</x:v>
      </x:c>
      <x:c r="K539" s="3"/>
      <x:c r="L539" s="3"/>
    </x:row>
    <x:row r="540" ht="25" customHeight="1">
      <x:c r="A540" s="2" t="str">
        <x:v>NOV</x:v>
      </x:c>
      <x:c r="B540" s="3" t="str">
        <x:v>1405-06</x:v>
      </x:c>
      <x:c r="C540" s="3" t="str">
        <x:v>سهم ابزار تراکنش‌دار</x:v>
      </x:c>
      <x:c r="D540" s="3" t="str">
        <x:v>کارت‌خوان</x:v>
      </x:c>
      <x:c r="E540" s="38" t="n">
        <x:v>16.98</x:v>
      </x:c>
      <x:c r="F540" s="3" t="str">
        <x:v>درصد</x:v>
      </x:c>
      <x:c r="G540" s="3" t="str">
        <x:v>SHP-135</x:v>
      </x:c>
      <x:c r="H540" s="3" t="n">
        <x:v>87</x:v>
      </x:c>
      <x:c r="I540" s="3" t="str">
        <x:v>4-12</x:v>
      </x:c>
      <x:c r="J540" s="3" t="str">
        <x:v>شکست تعریف</x:v>
      </x:c>
      <x:c r="K540" s="3"/>
      <x:c r="L540" s="3"/>
    </x:row>
    <x:row r="541" ht="25" customHeight="1">
      <x:c r="A541" s="2" t="str">
        <x:v>NOV</x:v>
      </x:c>
      <x:c r="B541" s="3" t="str">
        <x:v>1405-06</x:v>
      </x:c>
      <x:c r="C541" s="3" t="str">
        <x:v>سهم ابزار تراکنش‌دار</x:v>
      </x:c>
      <x:c r="D541" s="3" t="str">
        <x:v>اینترنتی</x:v>
      </x:c>
      <x:c r="E541" s="38" t="n">
        <x:v>0.43</x:v>
      </x:c>
      <x:c r="F541" s="3" t="str">
        <x:v>درصد</x:v>
      </x:c>
      <x:c r="G541" s="3" t="str">
        <x:v>SHP-135</x:v>
      </x:c>
      <x:c r="H541" s="3" t="n">
        <x:v>87</x:v>
      </x:c>
      <x:c r="I541" s="3" t="str">
        <x:v>4-12</x:v>
      </x:c>
      <x:c r="J541" s="3" t="str">
        <x:v>شکست تعریف</x:v>
      </x:c>
      <x:c r="K541" s="3"/>
      <x:c r="L541" s="3"/>
    </x:row>
    <x:row r="542" ht="25" customHeight="1">
      <x:c r="A542" s="2" t="str">
        <x:v>NOV</x:v>
      </x:c>
      <x:c r="B542" s="3" t="str">
        <x:v>1405-06</x:v>
      </x:c>
      <x:c r="C542" s="3" t="str">
        <x:v>سهم ابزار تراکنش‌دار</x:v>
      </x:c>
      <x:c r="D542" s="3" t="str">
        <x:v>کد دستوری</x:v>
      </x:c>
      <x:c r="E542" s="38" t="n">
        <x:v>0</x:v>
      </x:c>
      <x:c r="F542" s="3" t="str">
        <x:v>درصد</x:v>
      </x:c>
      <x:c r="G542" s="3" t="str">
        <x:v>SHP-135</x:v>
      </x:c>
      <x:c r="H542" s="3" t="n">
        <x:v>87</x:v>
      </x:c>
      <x:c r="I542" s="3" t="str">
        <x:v>4-12</x:v>
      </x:c>
      <x:c r="J542" s="3" t="str">
        <x:v>شکست تعریف</x:v>
      </x:c>
      <x:c r="K542" s="3"/>
      <x:c r="L542" s="3"/>
    </x:row>
    <x:row r="543" ht="25" customHeight="1">
      <x:c r="A543" s="2" t="str">
        <x:v>NOV</x:v>
      </x:c>
      <x:c r="B543" s="3" t="str">
        <x:v>1405-06</x:v>
      </x:c>
      <x:c r="C543" s="3" t="str">
        <x:v>سهم ابزار تراکنش‌دار</x:v>
      </x:c>
      <x:c r="D543" s="3" t="str">
        <x:v>موبایلی</x:v>
      </x:c>
      <x:c r="E543" s="38" t="n">
        <x:v>0</x:v>
      </x:c>
      <x:c r="F543" s="3" t="str">
        <x:v>درصد</x:v>
      </x:c>
      <x:c r="G543" s="3" t="str">
        <x:v>SHP-135</x:v>
      </x:c>
      <x:c r="H543" s="3" t="n">
        <x:v>87</x:v>
      </x:c>
      <x:c r="I543" s="3" t="str">
        <x:v>4-12</x:v>
      </x:c>
      <x:c r="J543" s="3" t="str">
        <x:v>شکست تعریف</x:v>
      </x:c>
      <x:c r="K543" s="3"/>
      <x:c r="L543" s="3"/>
    </x:row>
    <x:row r="544" ht="25" customHeight="1">
      <x:c r="A544" s="2" t="str">
        <x:v>RTP</x:v>
      </x:c>
      <x:c r="B544" s="3" t="str">
        <x:v>1405-06</x:v>
      </x:c>
      <x:c r="C544" s="3" t="str">
        <x:v>سهم ابزار تراکنش‌دار</x:v>
      </x:c>
      <x:c r="D544" s="3" t="str">
        <x:v>کارت‌خوان</x:v>
      </x:c>
      <x:c r="E544" s="38" t="n">
        <x:v>9.03</x:v>
      </x:c>
      <x:c r="F544" s="3" t="str">
        <x:v>درصد</x:v>
      </x:c>
      <x:c r="G544" s="3" t="str">
        <x:v>SHP-135</x:v>
      </x:c>
      <x:c r="H544" s="3" t="n">
        <x:v>87</x:v>
      </x:c>
      <x:c r="I544" s="3" t="str">
        <x:v>4-12</x:v>
      </x:c>
      <x:c r="J544" s="3" t="str">
        <x:v>شکست تعریف</x:v>
      </x:c>
      <x:c r="K544" s="3"/>
      <x:c r="L544" s="3"/>
    </x:row>
    <x:row r="545" ht="25" customHeight="1">
      <x:c r="A545" s="2" t="str">
        <x:v>RTP</x:v>
      </x:c>
      <x:c r="B545" s="3" t="str">
        <x:v>1405-06</x:v>
      </x:c>
      <x:c r="C545" s="3" t="str">
        <x:v>سهم ابزار تراکنش‌دار</x:v>
      </x:c>
      <x:c r="D545" s="3" t="str">
        <x:v>اینترنتی</x:v>
      </x:c>
      <x:c r="E545" s="38" t="n">
        <x:v>2.69</x:v>
      </x:c>
      <x:c r="F545" s="3" t="str">
        <x:v>درصد</x:v>
      </x:c>
      <x:c r="G545" s="3" t="str">
        <x:v>SHP-135</x:v>
      </x:c>
      <x:c r="H545" s="3" t="n">
        <x:v>87</x:v>
      </x:c>
      <x:c r="I545" s="3" t="str">
        <x:v>4-12</x:v>
      </x:c>
      <x:c r="J545" s="3" t="str">
        <x:v>شکست تعریف</x:v>
      </x:c>
      <x:c r="K545" s="3"/>
      <x:c r="L545" s="3"/>
    </x:row>
    <x:row r="546" ht="25" customHeight="1">
      <x:c r="A546" s="2" t="str">
        <x:v>RTP</x:v>
      </x:c>
      <x:c r="B546" s="3" t="str">
        <x:v>1405-06</x:v>
      </x:c>
      <x:c r="C546" s="3" t="str">
        <x:v>سهم ابزار تراکنش‌دار</x:v>
      </x:c>
      <x:c r="D546" s="3" t="str">
        <x:v>کد دستوری</x:v>
      </x:c>
      <x:c r="E546" s="38" t="n">
        <x:v>11.76</x:v>
      </x:c>
      <x:c r="F546" s="3" t="str">
        <x:v>درصد</x:v>
      </x:c>
      <x:c r="G546" s="3" t="str">
        <x:v>SHP-135</x:v>
      </x:c>
      <x:c r="H546" s="3" t="n">
        <x:v>87</x:v>
      </x:c>
      <x:c r="I546" s="3" t="str">
        <x:v>4-12</x:v>
      </x:c>
      <x:c r="J546" s="3" t="str">
        <x:v>شکست تعریف</x:v>
      </x:c>
      <x:c r="K546" s="3"/>
      <x:c r="L546" s="3"/>
    </x:row>
    <x:row r="547" ht="25" customHeight="1">
      <x:c r="A547" s="2" t="str">
        <x:v>RTP</x:v>
      </x:c>
      <x:c r="B547" s="3" t="str">
        <x:v>1405-06</x:v>
      </x:c>
      <x:c r="C547" s="3" t="str">
        <x:v>سهم ابزار تراکنش‌دار</x:v>
      </x:c>
      <x:c r="D547" s="3" t="str">
        <x:v>موبایلی</x:v>
      </x:c>
      <x:c r="E547" s="38" t="n">
        <x:v>17.5</x:v>
      </x:c>
      <x:c r="F547" s="3" t="str">
        <x:v>درصد</x:v>
      </x:c>
      <x:c r="G547" s="3" t="str">
        <x:v>SHP-135</x:v>
      </x:c>
      <x:c r="H547" s="3" t="n">
        <x:v>87</x:v>
      </x:c>
      <x:c r="I547" s="3" t="str">
        <x:v>4-12</x:v>
      </x:c>
      <x:c r="J547" s="3" t="str">
        <x:v>شکست تعریف</x:v>
      </x:c>
      <x:c r="K547" s="3"/>
      <x:c r="L547" s="3"/>
    </x:row>
    <x:row r="548" ht="25" customHeight="1">
      <x:c r="A548" s="2" t="str">
        <x:v>ARV</x:v>
      </x:c>
      <x:c r="B548" s="3" t="str">
        <x:v>1405-06</x:v>
      </x:c>
      <x:c r="C548" s="3" t="str">
        <x:v>سهم ابزار تراکنش‌دار</x:v>
      </x:c>
      <x:c r="D548" s="3" t="str">
        <x:v>کارت‌خوان</x:v>
      </x:c>
      <x:c r="E548" s="38" t="n">
        <x:v>2.37</x:v>
      </x:c>
      <x:c r="F548" s="3" t="str">
        <x:v>درصد</x:v>
      </x:c>
      <x:c r="G548" s="3" t="str">
        <x:v>SHP-135</x:v>
      </x:c>
      <x:c r="H548" s="3" t="n">
        <x:v>87</x:v>
      </x:c>
      <x:c r="I548" s="3" t="str">
        <x:v>4-12</x:v>
      </x:c>
      <x:c r="J548" s="3" t="str">
        <x:v>شکست تعریف</x:v>
      </x:c>
      <x:c r="K548" s="3"/>
      <x:c r="L548" s="3"/>
    </x:row>
    <x:row r="549" ht="25" customHeight="1">
      <x:c r="A549" s="2" t="str">
        <x:v>ARV</x:v>
      </x:c>
      <x:c r="B549" s="3" t="str">
        <x:v>1405-06</x:v>
      </x:c>
      <x:c r="C549" s="3" t="str">
        <x:v>سهم ابزار تراکنش‌دار</x:v>
      </x:c>
      <x:c r="D549" s="3" t="str">
        <x:v>اینترنتی</x:v>
      </x:c>
      <x:c r="E549" s="38" t="n">
        <x:v>0.13</x:v>
      </x:c>
      <x:c r="F549" s="3" t="str">
        <x:v>درصد</x:v>
      </x:c>
      <x:c r="G549" s="3" t="str">
        <x:v>SHP-135</x:v>
      </x:c>
      <x:c r="H549" s="3" t="n">
        <x:v>87</x:v>
      </x:c>
      <x:c r="I549" s="3" t="str">
        <x:v>4-12</x:v>
      </x:c>
      <x:c r="J549" s="3" t="str">
        <x:v>شکست تعریف</x:v>
      </x:c>
      <x:c r="K549" s="3"/>
      <x:c r="L549" s="3"/>
    </x:row>
    <x:row r="550" ht="25" customHeight="1">
      <x:c r="A550" s="2" t="str">
        <x:v>ARV</x:v>
      </x:c>
      <x:c r="B550" s="3" t="str">
        <x:v>1405-06</x:v>
      </x:c>
      <x:c r="C550" s="3" t="str">
        <x:v>سهم ابزار تراکنش‌دار</x:v>
      </x:c>
      <x:c r="D550" s="3" t="str">
        <x:v>کد دستوری</x:v>
      </x:c>
      <x:c r="E550" s="38" t="n">
        <x:v>0</x:v>
      </x:c>
      <x:c r="F550" s="3" t="str">
        <x:v>درصد</x:v>
      </x:c>
      <x:c r="G550" s="3" t="str">
        <x:v>SHP-135</x:v>
      </x:c>
      <x:c r="H550" s="3" t="n">
        <x:v>87</x:v>
      </x:c>
      <x:c r="I550" s="3" t="str">
        <x:v>4-12</x:v>
      </x:c>
      <x:c r="J550" s="3" t="str">
        <x:v>شکست تعریف</x:v>
      </x:c>
      <x:c r="K550" s="3"/>
      <x:c r="L550" s="3"/>
    </x:row>
    <x:row r="551" ht="25" customHeight="1">
      <x:c r="A551" s="2" t="str">
        <x:v>ARV</x:v>
      </x:c>
      <x:c r="B551" s="3" t="str">
        <x:v>1405-06</x:v>
      </x:c>
      <x:c r="C551" s="3" t="str">
        <x:v>سهم ابزار تراکنش‌دار</x:v>
      </x:c>
      <x:c r="D551" s="3" t="str">
        <x:v>موبایلی</x:v>
      </x:c>
      <x:c r="E551" s="38" t="n">
        <x:v>0</x:v>
      </x:c>
      <x:c r="F551" s="3" t="str">
        <x:v>درصد</x:v>
      </x:c>
      <x:c r="G551" s="3" t="str">
        <x:v>SHP-135</x:v>
      </x:c>
      <x:c r="H551" s="3" t="n">
        <x:v>87</x:v>
      </x:c>
      <x:c r="I551" s="3" t="str">
        <x:v>4-12</x:v>
      </x:c>
      <x:c r="J551" s="3" t="str">
        <x:v>شکست تعریف</x:v>
      </x:c>
      <x:c r="K551" s="3"/>
      <x:c r="L551" s="3"/>
    </x:row>
    <x:row r="552" ht="25" customHeight="1">
      <x:c r="A552" s="2" t="str">
        <x:v>FAN</x:v>
      </x:c>
      <x:c r="B552" s="3" t="str">
        <x:v>1405-06</x:v>
      </x:c>
      <x:c r="C552" s="3" t="str">
        <x:v>سهم ابزار تراکنش‌دار</x:v>
      </x:c>
      <x:c r="D552" s="3" t="str">
        <x:v>کارت‌خوان</x:v>
      </x:c>
      <x:c r="E552" s="38" t="n">
        <x:v>5.24</x:v>
      </x:c>
      <x:c r="F552" s="3" t="str">
        <x:v>درصد</x:v>
      </x:c>
      <x:c r="G552" s="3" t="str">
        <x:v>SHP-135</x:v>
      </x:c>
      <x:c r="H552" s="3" t="n">
        <x:v>87</x:v>
      </x:c>
      <x:c r="I552" s="3" t="str">
        <x:v>4-12</x:v>
      </x:c>
      <x:c r="J552" s="3" t="str">
        <x:v>شکست تعریف</x:v>
      </x:c>
      <x:c r="K552" s="3"/>
      <x:c r="L552" s="3"/>
    </x:row>
    <x:row r="553" ht="25" customHeight="1">
      <x:c r="A553" s="2" t="str">
        <x:v>FAN</x:v>
      </x:c>
      <x:c r="B553" s="3" t="str">
        <x:v>1405-06</x:v>
      </x:c>
      <x:c r="C553" s="3" t="str">
        <x:v>سهم ابزار تراکنش‌دار</x:v>
      </x:c>
      <x:c r="D553" s="3" t="str">
        <x:v>اینترنتی</x:v>
      </x:c>
      <x:c r="E553" s="38" t="n">
        <x:v>0.65</x:v>
      </x:c>
      <x:c r="F553" s="3" t="str">
        <x:v>درصد</x:v>
      </x:c>
      <x:c r="G553" s="3" t="str">
        <x:v>SHP-135</x:v>
      </x:c>
      <x:c r="H553" s="3" t="n">
        <x:v>87</x:v>
      </x:c>
      <x:c r="I553" s="3" t="str">
        <x:v>4-12</x:v>
      </x:c>
      <x:c r="J553" s="3" t="str">
        <x:v>شکست تعریف</x:v>
      </x:c>
      <x:c r="K553" s="3"/>
      <x:c r="L553" s="3"/>
    </x:row>
    <x:row r="554" ht="25" customHeight="1">
      <x:c r="A554" s="2" t="str">
        <x:v>FAN</x:v>
      </x:c>
      <x:c r="B554" s="3" t="str">
        <x:v>1405-06</x:v>
      </x:c>
      <x:c r="C554" s="3" t="str">
        <x:v>سهم ابزار تراکنش‌دار</x:v>
      </x:c>
      <x:c r="D554" s="3" t="str">
        <x:v>کد دستوری</x:v>
      </x:c>
      <x:c r="E554" s="38" t="n">
        <x:v>0</x:v>
      </x:c>
      <x:c r="F554" s="3" t="str">
        <x:v>درصد</x:v>
      </x:c>
      <x:c r="G554" s="3" t="str">
        <x:v>SHP-135</x:v>
      </x:c>
      <x:c r="H554" s="3" t="n">
        <x:v>87</x:v>
      </x:c>
      <x:c r="I554" s="3" t="str">
        <x:v>4-12</x:v>
      </x:c>
      <x:c r="J554" s="3" t="str">
        <x:v>شکست تعریف</x:v>
      </x:c>
      <x:c r="K554" s="3"/>
      <x:c r="L554" s="3"/>
    </x:row>
    <x:row r="555" ht="25" customHeight="1">
      <x:c r="A555" s="2" t="str">
        <x:v>FAN</x:v>
      </x:c>
      <x:c r="B555" s="3" t="str">
        <x:v>1405-06</x:v>
      </x:c>
      <x:c r="C555" s="3" t="str">
        <x:v>سهم ابزار تراکنش‌دار</x:v>
      </x:c>
      <x:c r="D555" s="3" t="str">
        <x:v>موبایلی</x:v>
      </x:c>
      <x:c r="E555" s="38" t="n">
        <x:v>0.5</x:v>
      </x:c>
      <x:c r="F555" s="3" t="str">
        <x:v>درصد</x:v>
      </x:c>
      <x:c r="G555" s="3" t="str">
        <x:v>SHP-135</x:v>
      </x:c>
      <x:c r="H555" s="3" t="n">
        <x:v>87</x:v>
      </x:c>
      <x:c r="I555" s="3" t="str">
        <x:v>4-12</x:v>
      </x:c>
      <x:c r="J555" s="3" t="str">
        <x:v>شکست تعریف</x:v>
      </x:c>
      <x:c r="K555" s="3"/>
      <x:c r="L555" s="3"/>
    </x:row>
    <x:row r="556" ht="25" customHeight="1">
      <x:c r="A556" s="2" t="str">
        <x:v>KISH</x:v>
      </x:c>
      <x:c r="B556" s="3" t="str">
        <x:v>1405-06</x:v>
      </x:c>
      <x:c r="C556" s="3" t="str">
        <x:v>سهم ابزار تراکنش‌دار</x:v>
      </x:c>
      <x:c r="D556" s="3" t="str">
        <x:v>کارت‌خوان</x:v>
      </x:c>
      <x:c r="E556" s="38" t="n">
        <x:v>8.85</x:v>
      </x:c>
      <x:c r="F556" s="3" t="str">
        <x:v>درصد</x:v>
      </x:c>
      <x:c r="G556" s="3" t="str">
        <x:v>SHP-135</x:v>
      </x:c>
      <x:c r="H556" s="3" t="n">
        <x:v>87</x:v>
      </x:c>
      <x:c r="I556" s="3" t="str">
        <x:v>4-12</x:v>
      </x:c>
      <x:c r="J556" s="3" t="str">
        <x:v>شکست تعریف</x:v>
      </x:c>
      <x:c r="K556" s="3"/>
      <x:c r="L556" s="3"/>
    </x:row>
    <x:row r="557" ht="25" customHeight="1">
      <x:c r="A557" s="2" t="str">
        <x:v>KISH</x:v>
      </x:c>
      <x:c r="B557" s="3" t="str">
        <x:v>1405-06</x:v>
      </x:c>
      <x:c r="C557" s="3" t="str">
        <x:v>سهم ابزار تراکنش‌دار</x:v>
      </x:c>
      <x:c r="D557" s="3" t="str">
        <x:v>اینترنتی</x:v>
      </x:c>
      <x:c r="E557" s="38" t="n">
        <x:v>1.07</x:v>
      </x:c>
      <x:c r="F557" s="3" t="str">
        <x:v>درصد</x:v>
      </x:c>
      <x:c r="G557" s="3" t="str">
        <x:v>SHP-135</x:v>
      </x:c>
      <x:c r="H557" s="3" t="n">
        <x:v>87</x:v>
      </x:c>
      <x:c r="I557" s="3" t="str">
        <x:v>4-12</x:v>
      </x:c>
      <x:c r="J557" s="3" t="str">
        <x:v>شکست تعریف</x:v>
      </x:c>
      <x:c r="K557" s="3"/>
      <x:c r="L557" s="3"/>
    </x:row>
    <x:row r="558" ht="25" customHeight="1">
      <x:c r="A558" s="2" t="str">
        <x:v>KISH</x:v>
      </x:c>
      <x:c r="B558" s="3" t="str">
        <x:v>1405-06</x:v>
      </x:c>
      <x:c r="C558" s="3" t="str">
        <x:v>سهم ابزار تراکنش‌دار</x:v>
      </x:c>
      <x:c r="D558" s="3" t="str">
        <x:v>کد دستوری</x:v>
      </x:c>
      <x:c r="E558" s="38" t="n">
        <x:v>0</x:v>
      </x:c>
      <x:c r="F558" s="3" t="str">
        <x:v>درصد</x:v>
      </x:c>
      <x:c r="G558" s="3" t="str">
        <x:v>SHP-135</x:v>
      </x:c>
      <x:c r="H558" s="3" t="n">
        <x:v>87</x:v>
      </x:c>
      <x:c r="I558" s="3" t="str">
        <x:v>4-12</x:v>
      </x:c>
      <x:c r="J558" s="3" t="str">
        <x:v>شکست تعریف</x:v>
      </x:c>
      <x:c r="K558" s="3"/>
      <x:c r="L558" s="3"/>
    </x:row>
    <x:row r="559" ht="25" customHeight="1">
      <x:c r="A559" s="2" t="str">
        <x:v>KISH</x:v>
      </x:c>
      <x:c r="B559" s="3" t="str">
        <x:v>1405-06</x:v>
      </x:c>
      <x:c r="C559" s="3" t="str">
        <x:v>سهم ابزار تراکنش‌دار</x:v>
      </x:c>
      <x:c r="D559" s="3" t="str">
        <x:v>موبایلی</x:v>
      </x:c>
      <x:c r="E559" s="38" t="n">
        <x:v>0</x:v>
      </x:c>
      <x:c r="F559" s="3" t="str">
        <x:v>درصد</x:v>
      </x:c>
      <x:c r="G559" s="3" t="str">
        <x:v>SHP-135</x:v>
      </x:c>
      <x:c r="H559" s="3" t="n">
        <x:v>87</x:v>
      </x:c>
      <x:c r="I559" s="3" t="str">
        <x:v>4-12</x:v>
      </x:c>
      <x:c r="J559" s="3" t="str">
        <x:v>شکست تعریف</x:v>
      </x:c>
      <x:c r="K559" s="3"/>
      <x:c r="L559" s="3"/>
    </x:row>
    <x:row r="560" ht="25" customHeight="1">
      <x:c r="A560" s="2" t="str">
        <x:v>AP</x:v>
      </x:c>
      <x:c r="B560" s="3" t="str">
        <x:v>1405-06</x:v>
      </x:c>
      <x:c r="C560" s="3" t="str">
        <x:v>سهم تعداد کارت‌خوان</x:v>
      </x:c>
      <x:c r="D560" s="3" t="str">
        <x:v>کارت‌خوان</x:v>
      </x:c>
      <x:c r="E560" s="38" t="n">
        <x:v>3.65</x:v>
      </x:c>
      <x:c r="F560" s="3" t="str">
        <x:v>درصد</x:v>
      </x:c>
      <x:c r="G560" s="3" t="str">
        <x:v>SHP-135</x:v>
      </x:c>
      <x:c r="H560" s="3" t="n">
        <x:v>94</x:v>
      </x:c>
      <x:c r="I560" s="3" t="str">
        <x:v>4-15</x:v>
      </x:c>
      <x:c r="J560" s="3" t="str">
        <x:v>مجاز با کنترل</x:v>
      </x:c>
      <x:c r="K560" s="3"/>
      <x:c r="L560" s="3"/>
    </x:row>
    <x:row r="561" ht="25" customHeight="1">
      <x:c r="A561" s="2" t="str">
        <x:v>AP</x:v>
      </x:c>
      <x:c r="B561" s="3" t="str">
        <x:v>1405-06</x:v>
      </x:c>
      <x:c r="C561" s="3" t="str">
        <x:v>اثربخشی کارت‌خوان فعال</x:v>
      </x:c>
      <x:c r="D561" s="3" t="str">
        <x:v>کارت‌خوان</x:v>
      </x:c>
      <x:c r="E561" s="38" t="n">
        <x:v>0.892</x:v>
      </x:c>
      <x:c r="F561" s="3" t="str">
        <x:v>نسبت</x:v>
      </x:c>
      <x:c r="G561" s="3" t="str">
        <x:v>SHP-135</x:v>
      </x:c>
      <x:c r="H561" s="3" t="n">
        <x:v>94</x:v>
      </x:c>
      <x:c r="I561" s="3" t="str">
        <x:v>4-15</x:v>
      </x:c>
      <x:c r="J561" s="3" t="str">
        <x:v>مجاز با کنترل</x:v>
      </x:c>
      <x:c r="K561" s="3"/>
      <x:c r="L561" s="3"/>
    </x:row>
    <x:row r="562" ht="25" customHeight="1">
      <x:c r="A562" s="2" t="str">
        <x:v>DAM</x:v>
      </x:c>
      <x:c r="B562" s="3" t="str">
        <x:v>1405-06</x:v>
      </x:c>
      <x:c r="C562" s="3" t="str">
        <x:v>سهم تعداد کارت‌خوان</x:v>
      </x:c>
      <x:c r="D562" s="3" t="str">
        <x:v>کارت‌خوان</x:v>
      </x:c>
      <x:c r="E562" s="38" t="n">
        <x:v>0.24</x:v>
      </x:c>
      <x:c r="F562" s="3" t="str">
        <x:v>درصد</x:v>
      </x:c>
      <x:c r="G562" s="3" t="str">
        <x:v>SHP-135</x:v>
      </x:c>
      <x:c r="H562" s="3" t="n">
        <x:v>94</x:v>
      </x:c>
      <x:c r="I562" s="3" t="str">
        <x:v>4-15</x:v>
      </x:c>
      <x:c r="J562" s="3" t="str">
        <x:v>مجاز با کنترل</x:v>
      </x:c>
      <x:c r="K562" s="3"/>
      <x:c r="L562" s="3"/>
    </x:row>
    <x:row r="563" ht="25" customHeight="1">
      <x:c r="A563" s="2" t="str">
        <x:v>DAM</x:v>
      </x:c>
      <x:c r="B563" s="3" t="str">
        <x:v>1405-06</x:v>
      </x:c>
      <x:c r="C563" s="3" t="str">
        <x:v>اثربخشی کارت‌خوان فعال</x:v>
      </x:c>
      <x:c r="D563" s="3" t="str">
        <x:v>کارت‌خوان</x:v>
      </x:c>
      <x:c r="E563" s="38" t="n">
        <x:v>0.341</x:v>
      </x:c>
      <x:c r="F563" s="3" t="str">
        <x:v>نسبت</x:v>
      </x:c>
      <x:c r="G563" s="3" t="str">
        <x:v>SHP-135</x:v>
      </x:c>
      <x:c r="H563" s="3" t="n">
        <x:v>94</x:v>
      </x:c>
      <x:c r="I563" s="3" t="str">
        <x:v>4-15</x:v>
      </x:c>
      <x:c r="J563" s="3" t="str">
        <x:v>مجاز با کنترل</x:v>
      </x:c>
      <x:c r="K563" s="3"/>
      <x:c r="L563" s="3"/>
    </x:row>
    <x:row r="564" ht="25" customHeight="1">
      <x:c r="A564" s="2" t="str">
        <x:v>BEP</x:v>
      </x:c>
      <x:c r="B564" s="3" t="str">
        <x:v>1405-06</x:v>
      </x:c>
      <x:c r="C564" s="3" t="str">
        <x:v>سهم تعداد کارت‌خوان</x:v>
      </x:c>
      <x:c r="D564" s="3" t="str">
        <x:v>کارت‌خوان</x:v>
      </x:c>
      <x:c r="E564" s="38" t="n">
        <x:v>20.95</x:v>
      </x:c>
      <x:c r="F564" s="3" t="str">
        <x:v>درصد</x:v>
      </x:c>
      <x:c r="G564" s="3" t="str">
        <x:v>SHP-135</x:v>
      </x:c>
      <x:c r="H564" s="3" t="n">
        <x:v>94</x:v>
      </x:c>
      <x:c r="I564" s="3" t="str">
        <x:v>4-15</x:v>
      </x:c>
      <x:c r="J564" s="3" t="str">
        <x:v>مجاز با کنترل</x:v>
      </x:c>
      <x:c r="K564" s="3"/>
      <x:c r="L564" s="3"/>
    </x:row>
    <x:row r="565" ht="25" customHeight="1">
      <x:c r="A565" s="2" t="str">
        <x:v>BEP</x:v>
      </x:c>
      <x:c r="B565" s="3" t="str">
        <x:v>1405-06</x:v>
      </x:c>
      <x:c r="C565" s="3" t="str">
        <x:v>اثربخشی کارت‌خوان فعال</x:v>
      </x:c>
      <x:c r="D565" s="3" t="str">
        <x:v>کارت‌خوان</x:v>
      </x:c>
      <x:c r="E565" s="38" t="n">
        <x:v>1.483</x:v>
      </x:c>
      <x:c r="F565" s="3" t="str">
        <x:v>نسبت</x:v>
      </x:c>
      <x:c r="G565" s="3" t="str">
        <x:v>SHP-135</x:v>
      </x:c>
      <x:c r="H565" s="3" t="n">
        <x:v>94</x:v>
      </x:c>
      <x:c r="I565" s="3" t="str">
        <x:v>4-15</x:v>
      </x:c>
      <x:c r="J565" s="3" t="str">
        <x:v>مجاز با کنترل</x:v>
      </x:c>
      <x:c r="K565" s="3"/>
      <x:c r="L565" s="3"/>
    </x:row>
    <x:row r="566" ht="25" customHeight="1">
      <x:c r="A566" s="2" t="str">
        <x:v>SAD</x:v>
      </x:c>
      <x:c r="B566" s="3" t="str">
        <x:v>1405-06</x:v>
      </x:c>
      <x:c r="C566" s="3" t="str">
        <x:v>سهم تعداد کارت‌خوان</x:v>
      </x:c>
      <x:c r="D566" s="3" t="str">
        <x:v>کارت‌خوان</x:v>
      </x:c>
      <x:c r="E566" s="38" t="n">
        <x:v>6.56</x:v>
      </x:c>
      <x:c r="F566" s="3" t="str">
        <x:v>درصد</x:v>
      </x:c>
      <x:c r="G566" s="3" t="str">
        <x:v>SHP-135</x:v>
      </x:c>
      <x:c r="H566" s="3" t="n">
        <x:v>94</x:v>
      </x:c>
      <x:c r="I566" s="3" t="str">
        <x:v>4-15</x:v>
      </x:c>
      <x:c r="J566" s="3" t="str">
        <x:v>مجاز با کنترل</x:v>
      </x:c>
      <x:c r="K566" s="3"/>
      <x:c r="L566" s="3"/>
    </x:row>
    <x:row r="567" ht="25" customHeight="1">
      <x:c r="A567" s="2" t="str">
        <x:v>SAD</x:v>
      </x:c>
      <x:c r="B567" s="3" t="str">
        <x:v>1405-06</x:v>
      </x:c>
      <x:c r="C567" s="3" t="str">
        <x:v>اثربخشی کارت‌خوان فعال</x:v>
      </x:c>
      <x:c r="D567" s="3" t="str">
        <x:v>کارت‌خوان</x:v>
      </x:c>
      <x:c r="E567" s="38" t="n">
        <x:v>0.936</x:v>
      </x:c>
      <x:c r="F567" s="3" t="str">
        <x:v>نسبت</x:v>
      </x:c>
      <x:c r="G567" s="3" t="str">
        <x:v>SHP-135</x:v>
      </x:c>
      <x:c r="H567" s="3" t="n">
        <x:v>94</x:v>
      </x:c>
      <x:c r="I567" s="3" t="str">
        <x:v>4-15</x:v>
      </x:c>
      <x:c r="J567" s="3" t="str">
        <x:v>مجاز با کنترل</x:v>
      </x:c>
      <x:c r="K567" s="3"/>
      <x:c r="L567" s="3"/>
    </x:row>
    <x:row r="568" ht="25" customHeight="1">
      <x:c r="A568" s="2" t="str">
        <x:v>PEP</x:v>
      </x:c>
      <x:c r="B568" s="3" t="str">
        <x:v>1405-06</x:v>
      </x:c>
      <x:c r="C568" s="3" t="str">
        <x:v>سهم تعداد کارت‌خوان</x:v>
      </x:c>
      <x:c r="D568" s="3" t="str">
        <x:v>کارت‌خوان</x:v>
      </x:c>
      <x:c r="E568" s="38" t="n">
        <x:v>4.79</x:v>
      </x:c>
      <x:c r="F568" s="3" t="str">
        <x:v>درصد</x:v>
      </x:c>
      <x:c r="G568" s="3" t="str">
        <x:v>SHP-135</x:v>
      </x:c>
      <x:c r="H568" s="3" t="n">
        <x:v>94</x:v>
      </x:c>
      <x:c r="I568" s="3" t="str">
        <x:v>4-15</x:v>
      </x:c>
      <x:c r="J568" s="3" t="str">
        <x:v>مجاز با کنترل</x:v>
      </x:c>
      <x:c r="K568" s="3"/>
      <x:c r="L568" s="3"/>
    </x:row>
    <x:row r="569" ht="25" customHeight="1">
      <x:c r="A569" s="2" t="str">
        <x:v>PEP</x:v>
      </x:c>
      <x:c r="B569" s="3" t="str">
        <x:v>1405-06</x:v>
      </x:c>
      <x:c r="C569" s="3" t="str">
        <x:v>اثربخشی کارت‌خوان فعال</x:v>
      </x:c>
      <x:c r="D569" s="3" t="str">
        <x:v>کارت‌خوان</x:v>
      </x:c>
      <x:c r="E569" s="38" t="n">
        <x:v>0.504</x:v>
      </x:c>
      <x:c r="F569" s="3" t="str">
        <x:v>نسبت</x:v>
      </x:c>
      <x:c r="G569" s="3" t="str">
        <x:v>SHP-135</x:v>
      </x:c>
      <x:c r="H569" s="3" t="n">
        <x:v>94</x:v>
      </x:c>
      <x:c r="I569" s="3" t="str">
        <x:v>4-15</x:v>
      </x:c>
      <x:c r="J569" s="3" t="str">
        <x:v>مجاز با کنترل</x:v>
      </x:c>
      <x:c r="K569" s="3"/>
      <x:c r="L569" s="3"/>
    </x:row>
    <x:row r="570" ht="25" customHeight="1">
      <x:c r="A570" s="2" t="str">
        <x:v>SEP</x:v>
      </x:c>
      <x:c r="B570" s="3" t="str">
        <x:v>1405-06</x:v>
      </x:c>
      <x:c r="C570" s="3" t="str">
        <x:v>سهم تعداد کارت‌خوان</x:v>
      </x:c>
      <x:c r="D570" s="3" t="str">
        <x:v>کارت‌خوان</x:v>
      </x:c>
      <x:c r="E570" s="38" t="n">
        <x:v>19.51</x:v>
      </x:c>
      <x:c r="F570" s="3" t="str">
        <x:v>درصد</x:v>
      </x:c>
      <x:c r="G570" s="3" t="str">
        <x:v>SHP-135</x:v>
      </x:c>
      <x:c r="H570" s="3" t="n">
        <x:v>94</x:v>
      </x:c>
      <x:c r="I570" s="3" t="str">
        <x:v>4-15</x:v>
      </x:c>
      <x:c r="J570" s="3" t="str">
        <x:v>مجاز با کنترل</x:v>
      </x:c>
      <x:c r="K570" s="3"/>
      <x:c r="L570" s="3"/>
    </x:row>
    <x:row r="571" ht="25" customHeight="1">
      <x:c r="A571" s="2" t="str">
        <x:v>SEP</x:v>
      </x:c>
      <x:c r="B571" s="3" t="str">
        <x:v>1405-06</x:v>
      </x:c>
      <x:c r="C571" s="3" t="str">
        <x:v>اثربخشی کارت‌خوان فعال</x:v>
      </x:c>
      <x:c r="D571" s="3" t="str">
        <x:v>کارت‌خوان</x:v>
      </x:c>
      <x:c r="E571" s="38" t="n">
        <x:v>1.468</x:v>
      </x:c>
      <x:c r="F571" s="3" t="str">
        <x:v>نسبت</x:v>
      </x:c>
      <x:c r="G571" s="3" t="str">
        <x:v>SHP-135</x:v>
      </x:c>
      <x:c r="H571" s="3" t="n">
        <x:v>94</x:v>
      </x:c>
      <x:c r="I571" s="3" t="str">
        <x:v>4-15</x:v>
      </x:c>
      <x:c r="J571" s="3" t="str">
        <x:v>مجاز با کنترل</x:v>
      </x:c>
      <x:c r="K571" s="3"/>
      <x:c r="L571" s="3"/>
    </x:row>
    <x:row r="572" ht="25" customHeight="1">
      <x:c r="A572" s="2" t="str">
        <x:v>SPH</x:v>
      </x:c>
      <x:c r="B572" s="3" t="str">
        <x:v>1405-06</x:v>
      </x:c>
      <x:c r="C572" s="3" t="str">
        <x:v>سهم تعداد کارت‌خوان</x:v>
      </x:c>
      <x:c r="D572" s="3" t="str">
        <x:v>کارت‌خوان</x:v>
      </x:c>
      <x:c r="E572" s="38" t="n">
        <x:v>3.73</x:v>
      </x:c>
      <x:c r="F572" s="3" t="str">
        <x:v>درصد</x:v>
      </x:c>
      <x:c r="G572" s="3" t="str">
        <x:v>SHP-135</x:v>
      </x:c>
      <x:c r="H572" s="3" t="n">
        <x:v>94</x:v>
      </x:c>
      <x:c r="I572" s="3" t="str">
        <x:v>4-15</x:v>
      </x:c>
      <x:c r="J572" s="3" t="str">
        <x:v>مجاز با کنترل</x:v>
      </x:c>
      <x:c r="K572" s="3"/>
      <x:c r="L572" s="3"/>
    </x:row>
    <x:row r="573" ht="25" customHeight="1">
      <x:c r="A573" s="2" t="str">
        <x:v>SPH</x:v>
      </x:c>
      <x:c r="B573" s="3" t="str">
        <x:v>1405-06</x:v>
      </x:c>
      <x:c r="C573" s="3" t="str">
        <x:v>اثربخشی کارت‌خوان فعال</x:v>
      </x:c>
      <x:c r="D573" s="3" t="str">
        <x:v>کارت‌خوان</x:v>
      </x:c>
      <x:c r="E573" s="38" t="n">
        <x:v>0.561</x:v>
      </x:c>
      <x:c r="F573" s="3" t="str">
        <x:v>نسبت</x:v>
      </x:c>
      <x:c r="G573" s="3" t="str">
        <x:v>SHP-135</x:v>
      </x:c>
      <x:c r="H573" s="3" t="n">
        <x:v>94</x:v>
      </x:c>
      <x:c r="I573" s="3" t="str">
        <x:v>4-15</x:v>
      </x:c>
      <x:c r="J573" s="3" t="str">
        <x:v>مجاز با کنترل</x:v>
      </x:c>
      <x:c r="K573" s="3"/>
      <x:c r="L573" s="3"/>
    </x:row>
    <x:row r="574" ht="25" customHeight="1">
      <x:c r="A574" s="2" t="str">
        <x:v>NOV</x:v>
      </x:c>
      <x:c r="B574" s="3" t="str">
        <x:v>1405-06</x:v>
      </x:c>
      <x:c r="C574" s="3" t="str">
        <x:v>سهم تعداد کارت‌خوان</x:v>
      </x:c>
      <x:c r="D574" s="3" t="str">
        <x:v>کارت‌خوان</x:v>
      </x:c>
      <x:c r="E574" s="38" t="n">
        <x:v>12.36</x:v>
      </x:c>
      <x:c r="F574" s="3" t="str">
        <x:v>درصد</x:v>
      </x:c>
      <x:c r="G574" s="3" t="str">
        <x:v>SHP-135</x:v>
      </x:c>
      <x:c r="H574" s="3" t="n">
        <x:v>94</x:v>
      </x:c>
      <x:c r="I574" s="3" t="str">
        <x:v>4-15</x:v>
      </x:c>
      <x:c r="J574" s="3" t="str">
        <x:v>مجاز با کنترل</x:v>
      </x:c>
      <x:c r="K574" s="3"/>
      <x:c r="L574" s="3"/>
    </x:row>
    <x:row r="575" ht="25" customHeight="1">
      <x:c r="A575" s="2" t="str">
        <x:v>NOV</x:v>
      </x:c>
      <x:c r="B575" s="3" t="str">
        <x:v>1405-06</x:v>
      </x:c>
      <x:c r="C575" s="3" t="str">
        <x:v>اثربخشی کارت‌خوان فعال</x:v>
      </x:c>
      <x:c r="D575" s="3" t="str">
        <x:v>کارت‌خوان</x:v>
      </x:c>
      <x:c r="E575" s="38" t="n">
        <x:v>0.732</x:v>
      </x:c>
      <x:c r="F575" s="3" t="str">
        <x:v>نسبت</x:v>
      </x:c>
      <x:c r="G575" s="3" t="str">
        <x:v>SHP-135</x:v>
      </x:c>
      <x:c r="H575" s="3" t="n">
        <x:v>94</x:v>
      </x:c>
      <x:c r="I575" s="3" t="str">
        <x:v>4-15</x:v>
      </x:c>
      <x:c r="J575" s="3" t="str">
        <x:v>مجاز با کنترل</x:v>
      </x:c>
      <x:c r="K575" s="3"/>
      <x:c r="L575" s="3"/>
    </x:row>
    <x:row r="576" ht="25" customHeight="1">
      <x:c r="A576" s="2" t="str">
        <x:v>RTP</x:v>
      </x:c>
      <x:c r="B576" s="3" t="str">
        <x:v>1405-06</x:v>
      </x:c>
      <x:c r="C576" s="3" t="str">
        <x:v>سهم تعداد کارت‌خوان</x:v>
      </x:c>
      <x:c r="D576" s="3" t="str">
        <x:v>کارت‌خوان</x:v>
      </x:c>
      <x:c r="E576" s="38" t="n">
        <x:v>12.31</x:v>
      </x:c>
      <x:c r="F576" s="3" t="str">
        <x:v>درصد</x:v>
      </x:c>
      <x:c r="G576" s="3" t="str">
        <x:v>SHP-135</x:v>
      </x:c>
      <x:c r="H576" s="3" t="n">
        <x:v>94</x:v>
      </x:c>
      <x:c r="I576" s="3" t="str">
        <x:v>4-15</x:v>
      </x:c>
      <x:c r="J576" s="3" t="str">
        <x:v>مجاز با کنترل</x:v>
      </x:c>
      <x:c r="K576" s="3"/>
      <x:c r="L576" s="3"/>
    </x:row>
    <x:row r="577" ht="25" customHeight="1">
      <x:c r="A577" s="2" t="str">
        <x:v>RTP</x:v>
      </x:c>
      <x:c r="B577" s="3" t="str">
        <x:v>1405-06</x:v>
      </x:c>
      <x:c r="C577" s="3" t="str">
        <x:v>اثربخشی کارت‌خوان فعال</x:v>
      </x:c>
      <x:c r="D577" s="3" t="str">
        <x:v>کارت‌خوان</x:v>
      </x:c>
      <x:c r="E577" s="38" t="n">
        <x:v>1.416</x:v>
      </x:c>
      <x:c r="F577" s="3" t="str">
        <x:v>نسبت</x:v>
      </x:c>
      <x:c r="G577" s="3" t="str">
        <x:v>SHP-135</x:v>
      </x:c>
      <x:c r="H577" s="3" t="n">
        <x:v>94</x:v>
      </x:c>
      <x:c r="I577" s="3" t="str">
        <x:v>4-15</x:v>
      </x:c>
      <x:c r="J577" s="3" t="str">
        <x:v>مجاز با کنترل</x:v>
      </x:c>
      <x:c r="K577" s="3"/>
      <x:c r="L577" s="3"/>
    </x:row>
    <x:row r="578" ht="25" customHeight="1">
      <x:c r="A578" s="2" t="str">
        <x:v>ARV</x:v>
      </x:c>
      <x:c r="B578" s="3" t="str">
        <x:v>1405-06</x:v>
      </x:c>
      <x:c r="C578" s="3" t="str">
        <x:v>سهم تعداد کارت‌خوان</x:v>
      </x:c>
      <x:c r="D578" s="3" t="str">
        <x:v>کارت‌خوان</x:v>
      </x:c>
      <x:c r="E578" s="38" t="n">
        <x:v>8.27</x:v>
      </x:c>
      <x:c r="F578" s="3" t="str">
        <x:v>درصد</x:v>
      </x:c>
      <x:c r="G578" s="3" t="str">
        <x:v>SHP-135</x:v>
      </x:c>
      <x:c r="H578" s="3" t="n">
        <x:v>94</x:v>
      </x:c>
      <x:c r="I578" s="3" t="str">
        <x:v>4-15</x:v>
      </x:c>
      <x:c r="J578" s="3" t="str">
        <x:v>مجاز با کنترل</x:v>
      </x:c>
      <x:c r="K578" s="3"/>
      <x:c r="L578" s="3"/>
    </x:row>
    <x:row r="579" ht="25" customHeight="1">
      <x:c r="A579" s="2" t="str">
        <x:v>ARV</x:v>
      </x:c>
      <x:c r="B579" s="3" t="str">
        <x:v>1405-06</x:v>
      </x:c>
      <x:c r="C579" s="3" t="str">
        <x:v>اثربخشی کارت‌خوان فعال</x:v>
      </x:c>
      <x:c r="D579" s="3" t="str">
        <x:v>کارت‌خوان</x:v>
      </x:c>
      <x:c r="E579" s="38" t="n">
        <x:v>3.367</x:v>
      </x:c>
      <x:c r="F579" s="3" t="str">
        <x:v>نسبت</x:v>
      </x:c>
      <x:c r="G579" s="3" t="str">
        <x:v>SHP-135</x:v>
      </x:c>
      <x:c r="H579" s="3" t="n">
        <x:v>94</x:v>
      </x:c>
      <x:c r="I579" s="3" t="str">
        <x:v>4-15</x:v>
      </x:c>
      <x:c r="J579" s="3" t="str">
        <x:v>مجاز با کنترل</x:v>
      </x:c>
      <x:c r="K579" s="3"/>
      <x:c r="L579" s="3"/>
    </x:row>
    <x:row r="580" ht="25" customHeight="1">
      <x:c r="A580" s="2" t="str">
        <x:v>FAN</x:v>
      </x:c>
      <x:c r="B580" s="3" t="str">
        <x:v>1405-06</x:v>
      </x:c>
      <x:c r="C580" s="3" t="str">
        <x:v>سهم تعداد کارت‌خوان</x:v>
      </x:c>
      <x:c r="D580" s="3" t="str">
        <x:v>کارت‌خوان</x:v>
      </x:c>
      <x:c r="E580" s="38" t="n">
        <x:v>1.85</x:v>
      </x:c>
      <x:c r="F580" s="3" t="str">
        <x:v>درصد</x:v>
      </x:c>
      <x:c r="G580" s="3" t="str">
        <x:v>SHP-135</x:v>
      </x:c>
      <x:c r="H580" s="3" t="n">
        <x:v>94</x:v>
      </x:c>
      <x:c r="I580" s="3" t="str">
        <x:v>4-15</x:v>
      </x:c>
      <x:c r="J580" s="3" t="str">
        <x:v>مجاز با کنترل</x:v>
      </x:c>
      <x:c r="K580" s="3"/>
      <x:c r="L580" s="3"/>
    </x:row>
    <x:row r="581" ht="25" customHeight="1">
      <x:c r="A581" s="2" t="str">
        <x:v>FAN</x:v>
      </x:c>
      <x:c r="B581" s="3" t="str">
        <x:v>1405-06</x:v>
      </x:c>
      <x:c r="C581" s="3" t="str">
        <x:v>اثربخشی کارت‌خوان فعال</x:v>
      </x:c>
      <x:c r="D581" s="3" t="str">
        <x:v>کارت‌خوان</x:v>
      </x:c>
      <x:c r="E581" s="38" t="n">
        <x:v>0.242</x:v>
      </x:c>
      <x:c r="F581" s="3" t="str">
        <x:v>نسبت</x:v>
      </x:c>
      <x:c r="G581" s="3" t="str">
        <x:v>SHP-135</x:v>
      </x:c>
      <x:c r="H581" s="3" t="n">
        <x:v>94</x:v>
      </x:c>
      <x:c r="I581" s="3" t="str">
        <x:v>4-15</x:v>
      </x:c>
      <x:c r="J581" s="3" t="str">
        <x:v>مجاز با کنترل</x:v>
      </x:c>
      <x:c r="K581" s="3"/>
      <x:c r="L581" s="3"/>
    </x:row>
    <x:row r="582" ht="25" customHeight="1">
      <x:c r="A582" s="2" t="str">
        <x:v>KISH</x:v>
      </x:c>
      <x:c r="B582" s="3" t="str">
        <x:v>1405-06</x:v>
      </x:c>
      <x:c r="C582" s="3" t="str">
        <x:v>سهم تعداد کارت‌خوان</x:v>
      </x:c>
      <x:c r="D582" s="3" t="str">
        <x:v>کارت‌خوان</x:v>
      </x:c>
      <x:c r="E582" s="38" t="n">
        <x:v>5.78</x:v>
      </x:c>
      <x:c r="F582" s="3" t="str">
        <x:v>درصد</x:v>
      </x:c>
      <x:c r="G582" s="3" t="str">
        <x:v>SHP-135</x:v>
      </x:c>
      <x:c r="H582" s="3" t="n">
        <x:v>94</x:v>
      </x:c>
      <x:c r="I582" s="3" t="str">
        <x:v>4-15</x:v>
      </x:c>
      <x:c r="J582" s="3" t="str">
        <x:v>مجاز با کنترل</x:v>
      </x:c>
      <x:c r="K582" s="3"/>
      <x:c r="L582" s="3"/>
    </x:row>
    <x:row r="583" ht="25" customHeight="1">
      <x:c r="A583" s="2" t="str">
        <x:v>KISH</x:v>
      </x:c>
      <x:c r="B583" s="3" t="str">
        <x:v>1405-06</x:v>
      </x:c>
      <x:c r="C583" s="3" t="str">
        <x:v>اثربخشی کارت‌خوان فعال</x:v>
      </x:c>
      <x:c r="D583" s="3" t="str">
        <x:v>کارت‌خوان</x:v>
      </x:c>
      <x:c r="E583" s="38" t="n">
        <x:v>0.646</x:v>
      </x:c>
      <x:c r="F583" s="3" t="str">
        <x:v>نسبت</x:v>
      </x:c>
      <x:c r="G583" s="3" t="str">
        <x:v>SHP-135</x:v>
      </x:c>
      <x:c r="H583" s="3" t="n">
        <x:v>94</x:v>
      </x:c>
      <x:c r="I583" s="3" t="str">
        <x:v>4-15</x:v>
      </x:c>
      <x:c r="J583" s="3" t="str">
        <x:v>مجاز با کنترل</x:v>
      </x:c>
      <x:c r="K583" s="3"/>
      <x:c r="L583" s="3"/>
    </x:row>
    <x:row r="584" ht="25" customHeight="1">
      <x:c r="A584" s="2" t="str">
        <x:v>AP</x:v>
      </x:c>
      <x:c r="B584" s="3" t="str">
        <x:v>1405-06</x:v>
      </x:c>
      <x:c r="C584" s="3" t="str">
        <x:v>اثربخشی کارت‌خوان تراکنش‌دار</x:v>
      </x:c>
      <x:c r="D584" s="3" t="str">
        <x:v>کارت‌خوان</x:v>
      </x:c>
      <x:c r="E584" s="38" t="n">
        <x:v>0.901</x:v>
      </x:c>
      <x:c r="F584" s="3" t="str">
        <x:v>نسبت</x:v>
      </x:c>
      <x:c r="G584" s="3" t="str">
        <x:v>SHP-135</x:v>
      </x:c>
      <x:c r="H584" s="3" t="n">
        <x:v>96</x:v>
      </x:c>
      <x:c r="I584" s="3" t="str">
        <x:v>4-16</x:v>
      </x:c>
      <x:c r="J584" s="3" t="str">
        <x:v>شکست تعریف</x:v>
      </x:c>
      <x:c r="K584" s="3"/>
      <x:c r="L584" s="3"/>
    </x:row>
    <x:row r="585" ht="25" customHeight="1">
      <x:c r="A585" s="2" t="str">
        <x:v>DAM</x:v>
      </x:c>
      <x:c r="B585" s="3" t="str">
        <x:v>1405-06</x:v>
      </x:c>
      <x:c r="C585" s="3" t="str">
        <x:v>اثربخشی کارت‌خوان تراکنش‌دار</x:v>
      </x:c>
      <x:c r="D585" s="3" t="str">
        <x:v>کارت‌خوان</x:v>
      </x:c>
      <x:c r="E585" s="38" t="n">
        <x:v>0.456</x:v>
      </x:c>
      <x:c r="F585" s="3" t="str">
        <x:v>نسبت</x:v>
      </x:c>
      <x:c r="G585" s="3" t="str">
        <x:v>SHP-135</x:v>
      </x:c>
      <x:c r="H585" s="3" t="n">
        <x:v>96</x:v>
      </x:c>
      <x:c r="I585" s="3" t="str">
        <x:v>4-16</x:v>
      </x:c>
      <x:c r="J585" s="3" t="str">
        <x:v>شکست تعریف</x:v>
      </x:c>
      <x:c r="K585" s="3"/>
      <x:c r="L585" s="3"/>
    </x:row>
    <x:row r="586" ht="25" customHeight="1">
      <x:c r="A586" s="2" t="str">
        <x:v>BEP</x:v>
      </x:c>
      <x:c r="B586" s="3" t="str">
        <x:v>1405-06</x:v>
      </x:c>
      <x:c r="C586" s="3" t="str">
        <x:v>اثربخشی کارت‌خوان تراکنش‌دار</x:v>
      </x:c>
      <x:c r="D586" s="3" t="str">
        <x:v>کارت‌خوان</x:v>
      </x:c>
      <x:c r="E586" s="38" t="n">
        <x:v>1.31</x:v>
      </x:c>
      <x:c r="F586" s="3" t="str">
        <x:v>نسبت</x:v>
      </x:c>
      <x:c r="G586" s="3" t="str">
        <x:v>SHP-135</x:v>
      </x:c>
      <x:c r="H586" s="3" t="n">
        <x:v>96</x:v>
      </x:c>
      <x:c r="I586" s="3" t="str">
        <x:v>4-16</x:v>
      </x:c>
      <x:c r="J586" s="3" t="str">
        <x:v>شکست تعریف</x:v>
      </x:c>
      <x:c r="K586" s="3"/>
      <x:c r="L586" s="3"/>
    </x:row>
    <x:row r="587" ht="25" customHeight="1">
      <x:c r="A587" s="2" t="str">
        <x:v>SAD</x:v>
      </x:c>
      <x:c r="B587" s="3" t="str">
        <x:v>1405-06</x:v>
      </x:c>
      <x:c r="C587" s="3" t="str">
        <x:v>اثربخشی کارت‌خوان تراکنش‌دار</x:v>
      </x:c>
      <x:c r="D587" s="3" t="str">
        <x:v>کارت‌خوان</x:v>
      </x:c>
      <x:c r="E587" s="38" t="n">
        <x:v>0.899</x:v>
      </x:c>
      <x:c r="F587" s="3" t="str">
        <x:v>نسبت</x:v>
      </x:c>
      <x:c r="G587" s="3" t="str">
        <x:v>SHP-135</x:v>
      </x:c>
      <x:c r="H587" s="3" t="n">
        <x:v>96</x:v>
      </x:c>
      <x:c r="I587" s="3" t="str">
        <x:v>4-16</x:v>
      </x:c>
      <x:c r="J587" s="3" t="str">
        <x:v>شکست تعریف</x:v>
      </x:c>
      <x:c r="K587" s="3"/>
      <x:c r="L587" s="3"/>
    </x:row>
    <x:row r="588" ht="25" customHeight="1">
      <x:c r="A588" s="2" t="str">
        <x:v>PEP</x:v>
      </x:c>
      <x:c r="B588" s="3" t="str">
        <x:v>1405-06</x:v>
      </x:c>
      <x:c r="C588" s="3" t="str">
        <x:v>اثربخشی کارت‌خوان تراکنش‌دار</x:v>
      </x:c>
      <x:c r="D588" s="3" t="str">
        <x:v>کارت‌خوان</x:v>
      </x:c>
      <x:c r="E588" s="38" t="n">
        <x:v>0.491</x:v>
      </x:c>
      <x:c r="F588" s="3" t="str">
        <x:v>نسبت</x:v>
      </x:c>
      <x:c r="G588" s="3" t="str">
        <x:v>SHP-135</x:v>
      </x:c>
      <x:c r="H588" s="3" t="n">
        <x:v>96</x:v>
      </x:c>
      <x:c r="I588" s="3" t="str">
        <x:v>4-16</x:v>
      </x:c>
      <x:c r="J588" s="3" t="str">
        <x:v>شکست تعریف</x:v>
      </x:c>
      <x:c r="K588" s="3"/>
      <x:c r="L588" s="3"/>
    </x:row>
    <x:row r="589" ht="25" customHeight="1">
      <x:c r="A589" s="2" t="str">
        <x:v>SEP</x:v>
      </x:c>
      <x:c r="B589" s="3" t="str">
        <x:v>1405-06</x:v>
      </x:c>
      <x:c r="C589" s="3" t="str">
        <x:v>اثربخشی کارت‌خوان تراکنش‌دار</x:v>
      </x:c>
      <x:c r="D589" s="3" t="str">
        <x:v>کارت‌خوان</x:v>
      </x:c>
      <x:c r="E589" s="38" t="n">
        <x:v>1.436</x:v>
      </x:c>
      <x:c r="F589" s="3" t="str">
        <x:v>نسبت</x:v>
      </x:c>
      <x:c r="G589" s="3" t="str">
        <x:v>SHP-135</x:v>
      </x:c>
      <x:c r="H589" s="3" t="n">
        <x:v>96</x:v>
      </x:c>
      <x:c r="I589" s="3" t="str">
        <x:v>4-16</x:v>
      </x:c>
      <x:c r="J589" s="3" t="str">
        <x:v>شکست تعریف</x:v>
      </x:c>
      <x:c r="K589" s="3"/>
      <x:c r="L589" s="3"/>
    </x:row>
    <x:row r="590" ht="25" customHeight="1">
      <x:c r="A590" s="2" t="str">
        <x:v>SPH</x:v>
      </x:c>
      <x:c r="B590" s="3" t="str">
        <x:v>1405-06</x:v>
      </x:c>
      <x:c r="C590" s="3" t="str">
        <x:v>اثربخشی کارت‌خوان تراکنش‌دار</x:v>
      </x:c>
      <x:c r="D590" s="3" t="str">
        <x:v>کارت‌خوان</x:v>
      </x:c>
      <x:c r="E590" s="38" t="n">
        <x:v>0.591</x:v>
      </x:c>
      <x:c r="F590" s="3" t="str">
        <x:v>نسبت</x:v>
      </x:c>
      <x:c r="G590" s="3" t="str">
        <x:v>SHP-135</x:v>
      </x:c>
      <x:c r="H590" s="3" t="n">
        <x:v>96</x:v>
      </x:c>
      <x:c r="I590" s="3" t="str">
        <x:v>4-16</x:v>
      </x:c>
      <x:c r="J590" s="3" t="str">
        <x:v>شکست تعریف</x:v>
      </x:c>
      <x:c r="K590" s="3"/>
      <x:c r="L590" s="3"/>
    </x:row>
    <x:row r="591" ht="25" customHeight="1">
      <x:c r="A591" s="2" t="str">
        <x:v>NOV</x:v>
      </x:c>
      <x:c r="B591" s="3" t="str">
        <x:v>1405-06</x:v>
      </x:c>
      <x:c r="C591" s="3" t="str">
        <x:v>اثربخشی کارت‌خوان تراکنش‌دار</x:v>
      </x:c>
      <x:c r="D591" s="3" t="str">
        <x:v>کارت‌خوان</x:v>
      </x:c>
      <x:c r="E591" s="38" t="n">
        <x:v>0.728</x:v>
      </x:c>
      <x:c r="F591" s="3" t="str">
        <x:v>نسبت</x:v>
      </x:c>
      <x:c r="G591" s="3" t="str">
        <x:v>SHP-135</x:v>
      </x:c>
      <x:c r="H591" s="3" t="n">
        <x:v>96</x:v>
      </x:c>
      <x:c r="I591" s="3" t="str">
        <x:v>4-16</x:v>
      </x:c>
      <x:c r="J591" s="3" t="str">
        <x:v>شکست تعریف</x:v>
      </x:c>
      <x:c r="K591" s="3"/>
      <x:c r="L591" s="3"/>
    </x:row>
    <x:row r="592" ht="25" customHeight="1">
      <x:c r="A592" s="2" t="str">
        <x:v>RTP</x:v>
      </x:c>
      <x:c r="B592" s="3" t="str">
        <x:v>1405-06</x:v>
      </x:c>
      <x:c r="C592" s="3" t="str">
        <x:v>اثربخشی کارت‌خوان تراکنش‌دار</x:v>
      </x:c>
      <x:c r="D592" s="3" t="str">
        <x:v>کارت‌خوان</x:v>
      </x:c>
      <x:c r="E592" s="38" t="n">
        <x:v>1.363</x:v>
      </x:c>
      <x:c r="F592" s="3" t="str">
        <x:v>نسبت</x:v>
      </x:c>
      <x:c r="G592" s="3" t="str">
        <x:v>SHP-135</x:v>
      </x:c>
      <x:c r="H592" s="3" t="n">
        <x:v>96</x:v>
      </x:c>
      <x:c r="I592" s="3" t="str">
        <x:v>4-16</x:v>
      </x:c>
      <x:c r="J592" s="3" t="str">
        <x:v>شکست تعریف</x:v>
      </x:c>
      <x:c r="K592" s="3"/>
      <x:c r="L592" s="3"/>
    </x:row>
    <x:row r="593" ht="25" customHeight="1">
      <x:c r="A593" s="2" t="str">
        <x:v>ARV</x:v>
      </x:c>
      <x:c r="B593" s="3" t="str">
        <x:v>1405-06</x:v>
      </x:c>
      <x:c r="C593" s="3" t="str">
        <x:v>اثربخشی کارت‌خوان تراکنش‌دار</x:v>
      </x:c>
      <x:c r="D593" s="3" t="str">
        <x:v>کارت‌خوان</x:v>
      </x:c>
      <x:c r="E593" s="38" t="n">
        <x:v>3.487</x:v>
      </x:c>
      <x:c r="F593" s="3" t="str">
        <x:v>نسبت</x:v>
      </x:c>
      <x:c r="G593" s="3" t="str">
        <x:v>SHP-135</x:v>
      </x:c>
      <x:c r="H593" s="3" t="n">
        <x:v>96</x:v>
      </x:c>
      <x:c r="I593" s="3" t="str">
        <x:v>4-16</x:v>
      </x:c>
      <x:c r="J593" s="3" t="str">
        <x:v>شکست تعریف</x:v>
      </x:c>
      <x:c r="K593" s="3"/>
      <x:c r="L593" s="3"/>
    </x:row>
    <x:row r="594" ht="25" customHeight="1">
      <x:c r="A594" s="2" t="str">
        <x:v>FAN</x:v>
      </x:c>
      <x:c r="B594" s="3" t="str">
        <x:v>1405-06</x:v>
      </x:c>
      <x:c r="C594" s="3" t="str">
        <x:v>اثربخشی کارت‌خوان تراکنش‌دار</x:v>
      </x:c>
      <x:c r="D594" s="3" t="str">
        <x:v>کارت‌خوان</x:v>
      </x:c>
      <x:c r="E594" s="38" t="n">
        <x:v>0.354</x:v>
      </x:c>
      <x:c r="F594" s="3" t="str">
        <x:v>نسبت</x:v>
      </x:c>
      <x:c r="G594" s="3" t="str">
        <x:v>SHP-135</x:v>
      </x:c>
      <x:c r="H594" s="3" t="n">
        <x:v>96</x:v>
      </x:c>
      <x:c r="I594" s="3" t="str">
        <x:v>4-16</x:v>
      </x:c>
      <x:c r="J594" s="3" t="str">
        <x:v>شکست تعریف</x:v>
      </x:c>
      <x:c r="K594" s="3"/>
      <x:c r="L594" s="3"/>
    </x:row>
    <x:row r="595" ht="25" customHeight="1">
      <x:c r="A595" s="2" t="str">
        <x:v>KISH</x:v>
      </x:c>
      <x:c r="B595" s="3" t="str">
        <x:v>1405-06</x:v>
      </x:c>
      <x:c r="C595" s="3" t="str">
        <x:v>اثربخشی کارت‌خوان تراکنش‌دار</x:v>
      </x:c>
      <x:c r="D595" s="3" t="str">
        <x:v>کارت‌خوان</x:v>
      </x:c>
      <x:c r="E595" s="38" t="n">
        <x:v>0.653</x:v>
      </x:c>
      <x:c r="F595" s="3" t="str">
        <x:v>نسبت</x:v>
      </x:c>
      <x:c r="G595" s="3" t="str">
        <x:v>SHP-135</x:v>
      </x:c>
      <x:c r="H595" s="3" t="n">
        <x:v>96</x:v>
      </x:c>
      <x:c r="I595" s="3" t="str">
        <x:v>4-16</x:v>
      </x:c>
      <x:c r="J595" s="3" t="str">
        <x:v>شکست تعریف</x:v>
      </x:c>
      <x:c r="K595" s="3"/>
      <x:c r="L595" s="3"/>
    </x:row>
    <x:row r="596" ht="25" customHeight="1">
      <x:c r="A596" s="2" t="str">
        <x:v>AP</x:v>
      </x:c>
      <x:c r="B596" s="3" t="str">
        <x:v>1405-06</x:v>
      </x:c>
      <x:c r="C596" s="3" t="str">
        <x:v>نسبت کارت‌خوان بی‌تراکنش</x:v>
      </x:c>
      <x:c r="D596" s="3" t="str">
        <x:v>کارت‌خوان</x:v>
      </x:c>
      <x:c r="E596" s="38" t="n">
        <x:v>18.82</x:v>
      </x:c>
      <x:c r="F596" s="3" t="str">
        <x:v>درصد</x:v>
      </x:c>
      <x:c r="G596" s="3" t="str">
        <x:v>SHP-135</x:v>
      </x:c>
      <x:c r="H596" s="3" t="n">
        <x:v>102</x:v>
      </x:c>
      <x:c r="I596" s="3" t="str">
        <x:v>4-18</x:v>
      </x:c>
      <x:c r="J596" s="3" t="str">
        <x:v>شکست تعریف</x:v>
      </x:c>
      <x:c r="K596" s="3"/>
      <x:c r="L596" s="3"/>
    </x:row>
    <x:row r="597" ht="25" customHeight="1">
      <x:c r="A597" s="2" t="str">
        <x:v>DAM</x:v>
      </x:c>
      <x:c r="B597" s="3" t="str">
        <x:v>1405-06</x:v>
      </x:c>
      <x:c r="C597" s="3" t="str">
        <x:v>نسبت کارت‌خوان بی‌تراکنش</x:v>
      </x:c>
      <x:c r="D597" s="3" t="str">
        <x:v>کارت‌خوان</x:v>
      </x:c>
      <x:c r="E597" s="38" t="n">
        <x:v>38.62</x:v>
      </x:c>
      <x:c r="F597" s="3" t="str">
        <x:v>درصد</x:v>
      </x:c>
      <x:c r="G597" s="3" t="str">
        <x:v>SHP-135</x:v>
      </x:c>
      <x:c r="H597" s="3" t="n">
        <x:v>102</x:v>
      </x:c>
      <x:c r="I597" s="3" t="str">
        <x:v>4-18</x:v>
      </x:c>
      <x:c r="J597" s="3" t="str">
        <x:v>شکست تعریف</x:v>
      </x:c>
      <x:c r="K597" s="3"/>
      <x:c r="L597" s="3"/>
    </x:row>
    <x:row r="598" ht="25" customHeight="1">
      <x:c r="A598" s="2" t="str">
        <x:v>BEP</x:v>
      </x:c>
      <x:c r="B598" s="3" t="str">
        <x:v>1405-06</x:v>
      </x:c>
      <x:c r="C598" s="3" t="str">
        <x:v>نسبت کارت‌خوان بی‌تراکنش</x:v>
      </x:c>
      <x:c r="D598" s="3" t="str">
        <x:v>کارت‌خوان</x:v>
      </x:c>
      <x:c r="E598" s="38" t="n">
        <x:v>7.13</x:v>
      </x:c>
      <x:c r="F598" s="3" t="str">
        <x:v>درصد</x:v>
      </x:c>
      <x:c r="G598" s="3" t="str">
        <x:v>SHP-135</x:v>
      </x:c>
      <x:c r="H598" s="3" t="n">
        <x:v>102</x:v>
      </x:c>
      <x:c r="I598" s="3" t="str">
        <x:v>4-18</x:v>
      </x:c>
      <x:c r="J598" s="3" t="str">
        <x:v>شکست تعریف</x:v>
      </x:c>
      <x:c r="K598" s="3"/>
      <x:c r="L598" s="3"/>
    </x:row>
    <x:row r="599" ht="25" customHeight="1">
      <x:c r="A599" s="2" t="str">
        <x:v>SAD</x:v>
      </x:c>
      <x:c r="B599" s="3" t="str">
        <x:v>1405-06</x:v>
      </x:c>
      <x:c r="C599" s="3" t="str">
        <x:v>نسبت کارت‌خوان بی‌تراکنش</x:v>
      </x:c>
      <x:c r="D599" s="3" t="str">
        <x:v>کارت‌خوان</x:v>
      </x:c>
      <x:c r="E599" s="38" t="n">
        <x:v>14.58</x:v>
      </x:c>
      <x:c r="F599" s="3" t="str">
        <x:v>درصد</x:v>
      </x:c>
      <x:c r="G599" s="3" t="str">
        <x:v>SHP-135</x:v>
      </x:c>
      <x:c r="H599" s="3" t="n">
        <x:v>102</x:v>
      </x:c>
      <x:c r="I599" s="3" t="str">
        <x:v>4-18</x:v>
      </x:c>
      <x:c r="J599" s="3" t="str">
        <x:v>شکست تعریف</x:v>
      </x:c>
      <x:c r="K599" s="3"/>
      <x:c r="L599" s="3"/>
    </x:row>
    <x:row r="600" ht="25" customHeight="1">
      <x:c r="A600" s="2" t="str">
        <x:v>PEP</x:v>
      </x:c>
      <x:c r="B600" s="3" t="str">
        <x:v>1405-06</x:v>
      </x:c>
      <x:c r="C600" s="3" t="str">
        <x:v>نسبت کارت‌خوان بی‌تراکنش</x:v>
      </x:c>
      <x:c r="D600" s="3" t="str">
        <x:v>کارت‌خوان</x:v>
      </x:c>
      <x:c r="E600" s="38" t="n">
        <x:v>15.94</x:v>
      </x:c>
      <x:c r="F600" s="3" t="str">
        <x:v>درصد</x:v>
      </x:c>
      <x:c r="G600" s="3" t="str">
        <x:v>SHP-135</x:v>
      </x:c>
      <x:c r="H600" s="3" t="n">
        <x:v>102</x:v>
      </x:c>
      <x:c r="I600" s="3" t="str">
        <x:v>4-18</x:v>
      </x:c>
      <x:c r="J600" s="3" t="str">
        <x:v>شکست تعریف</x:v>
      </x:c>
      <x:c r="K600" s="3"/>
      <x:c r="L600" s="3"/>
    </x:row>
    <x:row r="601" ht="25" customHeight="1">
      <x:c r="A601" s="2" t="str">
        <x:v>SEP</x:v>
      </x:c>
      <x:c r="B601" s="3" t="str">
        <x:v>1405-06</x:v>
      </x:c>
      <x:c r="C601" s="3" t="str">
        <x:v>نسبت کارت‌خوان بی‌تراکنش</x:v>
      </x:c>
      <x:c r="D601" s="3" t="str">
        <x:v>کارت‌خوان</x:v>
      </x:c>
      <x:c r="E601" s="38" t="n">
        <x:v>16.21</x:v>
      </x:c>
      <x:c r="F601" s="3" t="str">
        <x:v>درصد</x:v>
      </x:c>
      <x:c r="G601" s="3" t="str">
        <x:v>SHP-135</x:v>
      </x:c>
      <x:c r="H601" s="3" t="n">
        <x:v>102</x:v>
      </x:c>
      <x:c r="I601" s="3" t="str">
        <x:v>4-18</x:v>
      </x:c>
      <x:c r="J601" s="3" t="str">
        <x:v>شکست تعریف</x:v>
      </x:c>
      <x:c r="K601" s="3"/>
      <x:c r="L601" s="3"/>
    </x:row>
    <x:row r="602" ht="25" customHeight="1">
      <x:c r="A602" s="2" t="str">
        <x:v>SPH</x:v>
      </x:c>
      <x:c r="B602" s="3" t="str">
        <x:v>1405-06</x:v>
      </x:c>
      <x:c r="C602" s="3" t="str">
        <x:v>نسبت کارت‌خوان بی‌تراکنش</x:v>
      </x:c>
      <x:c r="D602" s="3" t="str">
        <x:v>کارت‌خوان</x:v>
      </x:c>
      <x:c r="E602" s="38" t="n">
        <x:v>22.15</x:v>
      </x:c>
      <x:c r="F602" s="3" t="str">
        <x:v>درصد</x:v>
      </x:c>
      <x:c r="G602" s="3" t="str">
        <x:v>SHP-135</x:v>
      </x:c>
      <x:c r="H602" s="3" t="n">
        <x:v>102</x:v>
      </x:c>
      <x:c r="I602" s="3" t="str">
        <x:v>4-18</x:v>
      </x:c>
      <x:c r="J602" s="3" t="str">
        <x:v>شکست تعریف</x:v>
      </x:c>
      <x:c r="K602" s="3"/>
      <x:c r="L602" s="3"/>
    </x:row>
    <x:row r="603" ht="25" customHeight="1">
      <x:c r="A603" s="2" t="str">
        <x:v>NOV</x:v>
      </x:c>
      <x:c r="B603" s="3" t="str">
        <x:v>1405-06</x:v>
      </x:c>
      <x:c r="C603" s="3" t="str">
        <x:v>نسبت کارت‌خوان بی‌تراکنش</x:v>
      </x:c>
      <x:c r="D603" s="3" t="str">
        <x:v>کارت‌خوان</x:v>
      </x:c>
      <x:c r="E603" s="38" t="n">
        <x:v>17.52</x:v>
      </x:c>
      <x:c r="F603" s="3" t="str">
        <x:v>درصد</x:v>
      </x:c>
      <x:c r="G603" s="3" t="str">
        <x:v>SHP-135</x:v>
      </x:c>
      <x:c r="H603" s="3" t="n">
        <x:v>102</x:v>
      </x:c>
      <x:c r="I603" s="3" t="str">
        <x:v>4-18</x:v>
      </x:c>
      <x:c r="J603" s="3" t="str">
        <x:v>شکست تعریف</x:v>
      </x:c>
      <x:c r="K603" s="3"/>
      <x:c r="L603" s="3"/>
    </x:row>
    <x:row r="604" ht="25" customHeight="1">
      <x:c r="A604" s="2" t="str">
        <x:v>RTP</x:v>
      </x:c>
      <x:c r="B604" s="3" t="str">
        <x:v>1405-06</x:v>
      </x:c>
      <x:c r="C604" s="3" t="str">
        <x:v>نسبت کارت‌خوان بی‌تراکنش</x:v>
      </x:c>
      <x:c r="D604" s="3" t="str">
        <x:v>کارت‌خوان</x:v>
      </x:c>
      <x:c r="E604" s="38" t="n">
        <x:v>14.8</x:v>
      </x:c>
      <x:c r="F604" s="3" t="str">
        <x:v>درصد</x:v>
      </x:c>
      <x:c r="G604" s="3" t="str">
        <x:v>SHP-135</x:v>
      </x:c>
      <x:c r="H604" s="3" t="n">
        <x:v>102</x:v>
      </x:c>
      <x:c r="I604" s="3" t="str">
        <x:v>4-18</x:v>
      </x:c>
      <x:c r="J604" s="3" t="str">
        <x:v>شکست تعریف</x:v>
      </x:c>
      <x:c r="K604" s="3"/>
      <x:c r="L604" s="3"/>
    </x:row>
    <x:row r="605" ht="25" customHeight="1">
      <x:c r="A605" s="2" t="str">
        <x:v>ARV</x:v>
      </x:c>
      <x:c r="B605" s="3" t="str">
        <x:v>1405-06</x:v>
      </x:c>
      <x:c r="C605" s="3" t="str">
        <x:v>نسبت کارت‌خوان بی‌تراکنش</x:v>
      </x:c>
      <x:c r="D605" s="3" t="str">
        <x:v>کارت‌خوان</x:v>
      </x:c>
      <x:c r="E605" s="38" t="n">
        <x:v>20.83</x:v>
      </x:c>
      <x:c r="F605" s="3" t="str">
        <x:v>درصد</x:v>
      </x:c>
      <x:c r="G605" s="3" t="str">
        <x:v>SHP-135</x:v>
      </x:c>
      <x:c r="H605" s="3" t="n">
        <x:v>102</x:v>
      </x:c>
      <x:c r="I605" s="3" t="str">
        <x:v>4-18</x:v>
      </x:c>
      <x:c r="J605" s="3" t="str">
        <x:v>شکست تعریف</x:v>
      </x:c>
      <x:c r="K605" s="3"/>
      <x:c r="L605" s="3"/>
    </x:row>
    <x:row r="606" ht="25" customHeight="1">
      <x:c r="A606" s="2" t="str">
        <x:v>FAN</x:v>
      </x:c>
      <x:c r="B606" s="3" t="str">
        <x:v>1405-06</x:v>
      </x:c>
      <x:c r="C606" s="3" t="str">
        <x:v>نسبت کارت‌خوان بی‌تراکنش</x:v>
      </x:c>
      <x:c r="D606" s="3" t="str">
        <x:v>کارت‌خوان</x:v>
      </x:c>
      <x:c r="E606" s="38" t="n">
        <x:v>43.84</x:v>
      </x:c>
      <x:c r="F606" s="3" t="str">
        <x:v>درصد</x:v>
      </x:c>
      <x:c r="G606" s="3" t="str">
        <x:v>SHP-135</x:v>
      </x:c>
      <x:c r="H606" s="3" t="n">
        <x:v>102</x:v>
      </x:c>
      <x:c r="I606" s="3" t="str">
        <x:v>4-18</x:v>
      </x:c>
      <x:c r="J606" s="3" t="str">
        <x:v>شکست تعریف</x:v>
      </x:c>
      <x:c r="K606" s="3"/>
      <x:c r="L606" s="3"/>
    </x:row>
    <x:row r="607" ht="25" customHeight="1">
      <x:c r="A607" s="2" t="str">
        <x:v>KISH</x:v>
      </x:c>
      <x:c r="B607" s="3" t="str">
        <x:v>1405-06</x:v>
      </x:c>
      <x:c r="C607" s="3" t="str">
        <x:v>نسبت کارت‌خوان بی‌تراکنش</x:v>
      </x:c>
      <x:c r="D607" s="3" t="str">
        <x:v>کارت‌خوان</x:v>
      </x:c>
      <x:c r="E607" s="38" t="n">
        <x:v>18.89</x:v>
      </x:c>
      <x:c r="F607" s="3" t="str">
        <x:v>درصد</x:v>
      </x:c>
      <x:c r="G607" s="3" t="str">
        <x:v>SHP-135</x:v>
      </x:c>
      <x:c r="H607" s="3" t="n">
        <x:v>102</x:v>
      </x:c>
      <x:c r="I607" s="3" t="str">
        <x:v>4-18</x:v>
      </x:c>
      <x:c r="J607" s="3" t="str">
        <x:v>شکست تعریف</x:v>
      </x:c>
      <x:c r="K607" s="3"/>
      <x:c r="L607" s="3"/>
    </x:row>
    <x:row r="608" ht="25" customHeight="1">
      <x:c r="A608" s="2" t="str">
        <x:v>NETWORK</x:v>
      </x:c>
      <x:c r="B608" s="3" t="str">
        <x:v>1405-06</x:v>
      </x:c>
      <x:c r="C608" s="3" t="str">
        <x:v>نسبت کارت‌خوان بی‌تراکنش</x:v>
      </x:c>
      <x:c r="D608" s="3" t="str">
        <x:v>کارت‌خوان</x:v>
      </x:c>
      <x:c r="E608" s="38" t="n">
        <x:v>18.01</x:v>
      </x:c>
      <x:c r="F608" s="3" t="str">
        <x:v>درصد</x:v>
      </x:c>
      <x:c r="G608" s="3" t="str">
        <x:v>SHP-135</x:v>
      </x:c>
      <x:c r="H608" s="3" t="n">
        <x:v>102</x:v>
      </x:c>
      <x:c r="I608" s="3" t="str">
        <x:v>4-18</x:v>
      </x:c>
      <x:c r="J608" s="3" t="str">
        <x:v>شکست تعریف</x:v>
      </x:c>
      <x:c r="K608" s="3"/>
      <x:c r="L608" s="3"/>
    </x:row>
    <x:row r="609" ht="25" customHeight="1">
      <x:c r="A609" s="2" t="str">
        <x:v>BEP</x:v>
      </x:c>
      <x:c r="B609" s="3" t="str">
        <x:v>1405-06</x:v>
      </x:c>
      <x:c r="C609" s="3" t="str">
        <x:v>تراکنش‌دار به فعال سیستمی</x:v>
      </x:c>
      <x:c r="D609" s="3" t="str">
        <x:v>کارت‌خوان</x:v>
      </x:c>
      <x:c r="E609" s="38" t="n">
        <x:v>92.87</x:v>
      </x:c>
      <x:c r="F609" s="3" t="str">
        <x:v>درصد</x:v>
      </x:c>
      <x:c r="G609" s="3" t="str">
        <x:v>SHP-135</x:v>
      </x:c>
      <x:c r="H609" s="3" t="n">
        <x:v>103</x:v>
      </x:c>
      <x:c r="I609" s="3" t="str">
        <x:v>4-19</x:v>
      </x:c>
      <x:c r="J609" s="3" t="str">
        <x:v>شکست تعریف</x:v>
      </x:c>
      <x:c r="K609" s="3"/>
      <x:c r="L609" s="3"/>
    </x:row>
    <x:row r="610" ht="25" customHeight="1">
      <x:c r="A610" s="2" t="str">
        <x:v>BEP</x:v>
      </x:c>
      <x:c r="B610" s="3" t="str">
        <x:v>1405-06</x:v>
      </x:c>
      <x:c r="C610" s="3" t="str">
        <x:v>تراکنش‌دار به فعال سیستمی</x:v>
      </x:c>
      <x:c r="D610" s="3" t="str">
        <x:v>اینترنتی</x:v>
      </x:c>
      <x:c r="E610" s="38" t="n">
        <x:v>31.8</x:v>
      </x:c>
      <x:c r="F610" s="3" t="str">
        <x:v>درصد</x:v>
      </x:c>
      <x:c r="G610" s="3" t="str">
        <x:v>SHP-135</x:v>
      </x:c>
      <x:c r="H610" s="3" t="n">
        <x:v>103</x:v>
      </x:c>
      <x:c r="I610" s="3" t="str">
        <x:v>4-19</x:v>
      </x:c>
      <x:c r="J610" s="3" t="str">
        <x:v>شکست تعریف</x:v>
      </x:c>
      <x:c r="K610" s="3"/>
      <x:c r="L610" s="3"/>
    </x:row>
    <x:row r="611" ht="25" customHeight="1">
      <x:c r="A611" s="2" t="str">
        <x:v>BEP</x:v>
      </x:c>
      <x:c r="B611" s="3" t="str">
        <x:v>1405-06</x:v>
      </x:c>
      <x:c r="C611" s="3" t="str">
        <x:v>تراکنش‌دار به فعال سیستمی</x:v>
      </x:c>
      <x:c r="D611" s="3" t="str">
        <x:v>کد دستوری</x:v>
      </x:c>
      <x:c r="E611" s="38" t="n">
        <x:v>12.5</x:v>
      </x:c>
      <x:c r="F611" s="3" t="str">
        <x:v>درصد</x:v>
      </x:c>
      <x:c r="G611" s="3" t="str">
        <x:v>SHP-135</x:v>
      </x:c>
      <x:c r="H611" s="3" t="n">
        <x:v>103</x:v>
      </x:c>
      <x:c r="I611" s="3" t="str">
        <x:v>4-19</x:v>
      </x:c>
      <x:c r="J611" s="3" t="str">
        <x:v>شکست تعریف</x:v>
      </x:c>
      <x:c r="K611" s="3"/>
      <x:c r="L611" s="3"/>
    </x:row>
    <x:row r="612" ht="25" customHeight="1">
      <x:c r="A612" s="2" t="str">
        <x:v>BEP</x:v>
      </x:c>
      <x:c r="B612" s="3" t="str">
        <x:v>1405-06</x:v>
      </x:c>
      <x:c r="C612" s="3" t="str">
        <x:v>تراکنش‌دار به فعال سیستمی</x:v>
      </x:c>
      <x:c r="D612" s="3" t="str">
        <x:v>موبایلی</x:v>
      </x:c>
      <x:c r="E612" s="38" t="n">
        <x:v>33.33</x:v>
      </x:c>
      <x:c r="F612" s="3" t="str">
        <x:v>درصد</x:v>
      </x:c>
      <x:c r="G612" s="3" t="str">
        <x:v>SHP-135</x:v>
      </x:c>
      <x:c r="H612" s="3" t="n">
        <x:v>103</x:v>
      </x:c>
      <x:c r="I612" s="3" t="str">
        <x:v>4-19</x:v>
      </x:c>
      <x:c r="J612" s="3" t="str">
        <x:v>شکست تعریف</x:v>
      </x:c>
      <x:c r="K612" s="3"/>
      <x:c r="L612" s="3"/>
    </x:row>
    <x:row r="613" ht="25" customHeight="1">
      <x:c r="A613" s="2" t="str">
        <x:v>BEP</x:v>
      </x:c>
      <x:c r="B613" s="3" t="str">
        <x:v>1405-06</x:v>
      </x:c>
      <x:c r="C613" s="3" t="str">
        <x:v>تراکنش‌دار به فعال سیستمی</x:v>
      </x:c>
      <x:c r="D613" s="3" t="str">
        <x:v>همه</x:v>
      </x:c>
      <x:c r="E613" s="38" t="n">
        <x:v>86.21</x:v>
      </x:c>
      <x:c r="F613" s="3" t="str">
        <x:v>درصد</x:v>
      </x:c>
      <x:c r="G613" s="3" t="str">
        <x:v>SHP-135</x:v>
      </x:c>
      <x:c r="H613" s="3" t="n">
        <x:v>103</x:v>
      </x:c>
      <x:c r="I613" s="3" t="str">
        <x:v>4-19</x:v>
      </x:c>
      <x:c r="J613" s="3" t="str">
        <x:v>شکست تعریف</x:v>
      </x:c>
      <x:c r="K613" s="3"/>
      <x:c r="L613" s="3"/>
    </x:row>
    <x:row r="614" ht="25" customHeight="1">
      <x:c r="A614" s="2" t="str">
        <x:v>RTP</x:v>
      </x:c>
      <x:c r="B614" s="3" t="str">
        <x:v>1405-06</x:v>
      </x:c>
      <x:c r="C614" s="3" t="str">
        <x:v>تراکنش‌دار به فعال سیستمی</x:v>
      </x:c>
      <x:c r="D614" s="3" t="str">
        <x:v>کارت‌خوان</x:v>
      </x:c>
      <x:c r="E614" s="38" t="n">
        <x:v>85.2</x:v>
      </x:c>
      <x:c r="F614" s="3" t="str">
        <x:v>درصد</x:v>
      </x:c>
      <x:c r="G614" s="3" t="str">
        <x:v>SHP-135</x:v>
      </x:c>
      <x:c r="H614" s="3" t="n">
        <x:v>103</x:v>
      </x:c>
      <x:c r="I614" s="3" t="str">
        <x:v>4-19</x:v>
      </x:c>
      <x:c r="J614" s="3" t="str">
        <x:v>شکست تعریف</x:v>
      </x:c>
      <x:c r="K614" s="3"/>
      <x:c r="L614" s="3"/>
    </x:row>
    <x:row r="615" ht="25" customHeight="1">
      <x:c r="A615" s="2" t="str">
        <x:v>RTP</x:v>
      </x:c>
      <x:c r="B615" s="3" t="str">
        <x:v>1405-06</x:v>
      </x:c>
      <x:c r="C615" s="3" t="str">
        <x:v>تراکنش‌دار به فعال سیستمی</x:v>
      </x:c>
      <x:c r="D615" s="3" t="str">
        <x:v>اینترنتی</x:v>
      </x:c>
      <x:c r="E615" s="38" t="n">
        <x:v>52.64</x:v>
      </x:c>
      <x:c r="F615" s="3" t="str">
        <x:v>درصد</x:v>
      </x:c>
      <x:c r="G615" s="3" t="str">
        <x:v>SHP-135</x:v>
      </x:c>
      <x:c r="H615" s="3" t="n">
        <x:v>103</x:v>
      </x:c>
      <x:c r="I615" s="3" t="str">
        <x:v>4-19</x:v>
      </x:c>
      <x:c r="J615" s="3" t="str">
        <x:v>شکست تعریف</x:v>
      </x:c>
      <x:c r="K615" s="3"/>
      <x:c r="L615" s="3"/>
    </x:row>
    <x:row r="616" ht="25" customHeight="1">
      <x:c r="A616" s="2" t="str">
        <x:v>RTP</x:v>
      </x:c>
      <x:c r="B616" s="3" t="str">
        <x:v>1405-06</x:v>
      </x:c>
      <x:c r="C616" s="3" t="str">
        <x:v>تراکنش‌دار به فعال سیستمی</x:v>
      </x:c>
      <x:c r="D616" s="3" t="str">
        <x:v>کد دستوری</x:v>
      </x:c>
      <x:c r="E616" s="38" t="n">
        <x:v>72</x:v>
      </x:c>
      <x:c r="F616" s="3" t="str">
        <x:v>درصد</x:v>
      </x:c>
      <x:c r="G616" s="3" t="str">
        <x:v>SHP-135</x:v>
      </x:c>
      <x:c r="H616" s="3" t="n">
        <x:v>103</x:v>
      </x:c>
      <x:c r="I616" s="3" t="str">
        <x:v>4-19</x:v>
      </x:c>
      <x:c r="J616" s="3" t="str">
        <x:v>شکست تعریف</x:v>
      </x:c>
      <x:c r="K616" s="3"/>
      <x:c r="L616" s="3"/>
    </x:row>
    <x:row r="617" ht="25" customHeight="1">
      <x:c r="A617" s="2" t="str">
        <x:v>RTP</x:v>
      </x:c>
      <x:c r="B617" s="3" t="str">
        <x:v>1405-06</x:v>
      </x:c>
      <x:c r="C617" s="3" t="str">
        <x:v>تراکنش‌دار به فعال سیستمی</x:v>
      </x:c>
      <x:c r="D617" s="3" t="str">
        <x:v>موبایلی</x:v>
      </x:c>
      <x:c r="E617" s="38" t="n">
        <x:v>42.17</x:v>
      </x:c>
      <x:c r="F617" s="3" t="str">
        <x:v>درصد</x:v>
      </x:c>
      <x:c r="G617" s="3" t="str">
        <x:v>SHP-135</x:v>
      </x:c>
      <x:c r="H617" s="3" t="n">
        <x:v>103</x:v>
      </x:c>
      <x:c r="I617" s="3" t="str">
        <x:v>4-19</x:v>
      </x:c>
      <x:c r="J617" s="3" t="str">
        <x:v>شکست تعریف</x:v>
      </x:c>
      <x:c r="K617" s="3"/>
      <x:c r="L617" s="3"/>
    </x:row>
    <x:row r="618" ht="25" customHeight="1">
      <x:c r="A618" s="2" t="str">
        <x:v>RTP</x:v>
      </x:c>
      <x:c r="B618" s="3" t="str">
        <x:v>1405-06</x:v>
      </x:c>
      <x:c r="C618" s="3" t="str">
        <x:v>تراکنش‌دار به فعال سیستمی</x:v>
      </x:c>
      <x:c r="D618" s="3" t="str">
        <x:v>همه</x:v>
      </x:c>
      <x:c r="E618" s="38" t="n">
        <x:v>84.94</x:v>
      </x:c>
      <x:c r="F618" s="3" t="str">
        <x:v>درصد</x:v>
      </x:c>
      <x:c r="G618" s="3" t="str">
        <x:v>SHP-135</x:v>
      </x:c>
      <x:c r="H618" s="3" t="n">
        <x:v>103</x:v>
      </x:c>
      <x:c r="I618" s="3" t="str">
        <x:v>4-19</x:v>
      </x:c>
      <x:c r="J618" s="3" t="str">
        <x:v>شکست تعریف</x:v>
      </x:c>
      <x:c r="K618" s="3"/>
      <x:c r="L618" s="3"/>
    </x:row>
    <x:row r="619" ht="25" customHeight="1">
      <x:c r="A619" s="2" t="str">
        <x:v>SAD</x:v>
      </x:c>
      <x:c r="B619" s="3" t="str">
        <x:v>1405-06</x:v>
      </x:c>
      <x:c r="C619" s="3" t="str">
        <x:v>تراکنش‌دار به فعال سیستمی</x:v>
      </x:c>
      <x:c r="D619" s="3" t="str">
        <x:v>کارت‌خوان</x:v>
      </x:c>
      <x:c r="E619" s="38" t="n">
        <x:v>85.42</x:v>
      </x:c>
      <x:c r="F619" s="3" t="str">
        <x:v>درصد</x:v>
      </x:c>
      <x:c r="G619" s="3" t="str">
        <x:v>SHP-135</x:v>
      </x:c>
      <x:c r="H619" s="3" t="n">
        <x:v>103</x:v>
      </x:c>
      <x:c r="I619" s="3" t="str">
        <x:v>4-19</x:v>
      </x:c>
      <x:c r="J619" s="3" t="str">
        <x:v>شکست تعریف</x:v>
      </x:c>
      <x:c r="K619" s="3"/>
      <x:c r="L619" s="3"/>
    </x:row>
    <x:row r="620" ht="25" customHeight="1">
      <x:c r="A620" s="2" t="str">
        <x:v>SAD</x:v>
      </x:c>
      <x:c r="B620" s="3" t="str">
        <x:v>1405-06</x:v>
      </x:c>
      <x:c r="C620" s="3" t="str">
        <x:v>تراکنش‌دار به فعال سیستمی</x:v>
      </x:c>
      <x:c r="D620" s="3" t="str">
        <x:v>اینترنتی</x:v>
      </x:c>
      <x:c r="E620" s="38" t="n">
        <x:v>35.4</x:v>
      </x:c>
      <x:c r="F620" s="3" t="str">
        <x:v>درصد</x:v>
      </x:c>
      <x:c r="G620" s="3" t="str">
        <x:v>SHP-135</x:v>
      </x:c>
      <x:c r="H620" s="3" t="n">
        <x:v>103</x:v>
      </x:c>
      <x:c r="I620" s="3" t="str">
        <x:v>4-19</x:v>
      </x:c>
      <x:c r="J620" s="3" t="str">
        <x:v>شکست تعریف</x:v>
      </x:c>
      <x:c r="K620" s="3"/>
      <x:c r="L620" s="3"/>
    </x:row>
    <x:row r="621" ht="25" customHeight="1">
      <x:c r="A621" s="2" t="str">
        <x:v>SAD</x:v>
      </x:c>
      <x:c r="B621" s="3" t="str">
        <x:v>1405-06</x:v>
      </x:c>
      <x:c r="C621" s="3" t="str">
        <x:v>تراکنش‌دار به فعال سیستمی</x:v>
      </x:c>
      <x:c r="D621" s="3" t="str">
        <x:v>کد دستوری</x:v>
      </x:c>
      <x:c r="E621" s="38" t="n">
        <x:v>18.18</x:v>
      </x:c>
      <x:c r="F621" s="3" t="str">
        <x:v>درصد</x:v>
      </x:c>
      <x:c r="G621" s="3" t="str">
        <x:v>SHP-135</x:v>
      </x:c>
      <x:c r="H621" s="3" t="n">
        <x:v>103</x:v>
      </x:c>
      <x:c r="I621" s="3" t="str">
        <x:v>4-19</x:v>
      </x:c>
      <x:c r="J621" s="3" t="str">
        <x:v>شکست تعریف</x:v>
      </x:c>
      <x:c r="K621" s="3"/>
      <x:c r="L621" s="3"/>
    </x:row>
    <x:row r="622" ht="25" customHeight="1">
      <x:c r="A622" s="2" t="str">
        <x:v>SAD</x:v>
      </x:c>
      <x:c r="B622" s="3" t="str">
        <x:v>1405-06</x:v>
      </x:c>
      <x:c r="C622" s="3" t="str">
        <x:v>تراکنش‌دار به فعال سیستمی</x:v>
      </x:c>
      <x:c r="D622" s="3" t="str">
        <x:v>موبایلی</x:v>
      </x:c>
      <x:c r="E622" s="38" t="n">
        <x:v>62.5</x:v>
      </x:c>
      <x:c r="F622" s="3" t="str">
        <x:v>درصد</x:v>
      </x:c>
      <x:c r="G622" s="3" t="str">
        <x:v>SHP-135</x:v>
      </x:c>
      <x:c r="H622" s="3" t="n">
        <x:v>103</x:v>
      </x:c>
      <x:c r="I622" s="3" t="str">
        <x:v>4-19</x:v>
      </x:c>
      <x:c r="J622" s="3" t="str">
        <x:v>شکست تعریف</x:v>
      </x:c>
      <x:c r="K622" s="3"/>
      <x:c r="L622" s="3"/>
    </x:row>
    <x:row r="623" ht="25" customHeight="1">
      <x:c r="A623" s="2" t="str">
        <x:v>SAD</x:v>
      </x:c>
      <x:c r="B623" s="3" t="str">
        <x:v>1405-06</x:v>
      </x:c>
      <x:c r="C623" s="3" t="str">
        <x:v>تراکنش‌دار به فعال سیستمی</x:v>
      </x:c>
      <x:c r="D623" s="3" t="str">
        <x:v>همه</x:v>
      </x:c>
      <x:c r="E623" s="38" t="n">
        <x:v>84.72</x:v>
      </x:c>
      <x:c r="F623" s="3" t="str">
        <x:v>درصد</x:v>
      </x:c>
      <x:c r="G623" s="3" t="str">
        <x:v>SHP-135</x:v>
      </x:c>
      <x:c r="H623" s="3" t="n">
        <x:v>103</x:v>
      </x:c>
      <x:c r="I623" s="3" t="str">
        <x:v>4-19</x:v>
      </x:c>
      <x:c r="J623" s="3" t="str">
        <x:v>شکست تعریف</x:v>
      </x:c>
      <x:c r="K623" s="3"/>
      <x:c r="L623" s="3"/>
    </x:row>
    <x:row r="624" ht="25" customHeight="1">
      <x:c r="A624" s="2" t="str">
        <x:v>NOV</x:v>
      </x:c>
      <x:c r="B624" s="3" t="str">
        <x:v>1405-06</x:v>
      </x:c>
      <x:c r="C624" s="3" t="str">
        <x:v>تراکنش‌دار به فعال سیستمی</x:v>
      </x:c>
      <x:c r="D624" s="3" t="str">
        <x:v>کارت‌خوان</x:v>
      </x:c>
      <x:c r="E624" s="38" t="n">
        <x:v>82.48</x:v>
      </x:c>
      <x:c r="F624" s="3" t="str">
        <x:v>درصد</x:v>
      </x:c>
      <x:c r="G624" s="3" t="str">
        <x:v>SHP-135</x:v>
      </x:c>
      <x:c r="H624" s="3" t="n">
        <x:v>103</x:v>
      </x:c>
      <x:c r="I624" s="3" t="str">
        <x:v>4-19</x:v>
      </x:c>
      <x:c r="J624" s="3" t="str">
        <x:v>شکست تعریف</x:v>
      </x:c>
      <x:c r="K624" s="3"/>
      <x:c r="L624" s="3"/>
    </x:row>
    <x:row r="625" ht="25" customHeight="1">
      <x:c r="A625" s="2" t="str">
        <x:v>NOV</x:v>
      </x:c>
      <x:c r="B625" s="3" t="str">
        <x:v>1405-06</x:v>
      </x:c>
      <x:c r="C625" s="3" t="str">
        <x:v>تراکنش‌دار به فعال سیستمی</x:v>
      </x:c>
      <x:c r="D625" s="3" t="str">
        <x:v>اینترنتی</x:v>
      </x:c>
      <x:c r="E625" s="38" t="n">
        <x:v>52.89</x:v>
      </x:c>
      <x:c r="F625" s="3" t="str">
        <x:v>درصد</x:v>
      </x:c>
      <x:c r="G625" s="3" t="str">
        <x:v>SHP-135</x:v>
      </x:c>
      <x:c r="H625" s="3" t="n">
        <x:v>103</x:v>
      </x:c>
      <x:c r="I625" s="3" t="str">
        <x:v>4-19</x:v>
      </x:c>
      <x:c r="J625" s="3" t="str">
        <x:v>شکست تعریف</x:v>
      </x:c>
      <x:c r="K625" s="3"/>
      <x:c r="L625" s="3"/>
    </x:row>
    <x:row r="626" ht="25" customHeight="1">
      <x:c r="A626" s="2" t="str">
        <x:v>NOV</x:v>
      </x:c>
      <x:c r="B626" s="3" t="str">
        <x:v>1405-06</x:v>
      </x:c>
      <x:c r="C626" s="3" t="str">
        <x:v>تراکنش‌دار به فعال سیستمی</x:v>
      </x:c>
      <x:c r="D626" s="3" t="str">
        <x:v>کد دستوری</x:v>
      </x:c>
      <x:c r="E626" s="38" t="n">
        <x:v>0</x:v>
      </x:c>
      <x:c r="F626" s="3" t="str">
        <x:v>درصد</x:v>
      </x:c>
      <x:c r="G626" s="3" t="str">
        <x:v>SHP-135</x:v>
      </x:c>
      <x:c r="H626" s="3" t="n">
        <x:v>103</x:v>
      </x:c>
      <x:c r="I626" s="3" t="str">
        <x:v>4-19</x:v>
      </x:c>
      <x:c r="J626" s="3" t="str">
        <x:v>شکست تعریف</x:v>
      </x:c>
      <x:c r="K626" s="3"/>
      <x:c r="L626" s="3"/>
    </x:row>
    <x:row r="627" ht="25" customHeight="1">
      <x:c r="A627" s="2" t="str">
        <x:v>NOV</x:v>
      </x:c>
      <x:c r="B627" s="3" t="str">
        <x:v>1405-06</x:v>
      </x:c>
      <x:c r="C627" s="3" t="str">
        <x:v>تراکنش‌دار به فعال سیستمی</x:v>
      </x:c>
      <x:c r="D627" s="3" t="str">
        <x:v>موبایلی</x:v>
      </x:c>
      <x:c r="E627" s="38" t="n">
        <x:v>0</x:v>
      </x:c>
      <x:c r="F627" s="3" t="str">
        <x:v>درصد</x:v>
      </x:c>
      <x:c r="G627" s="3" t="str">
        <x:v>SHP-135</x:v>
      </x:c>
      <x:c r="H627" s="3" t="n">
        <x:v>103</x:v>
      </x:c>
      <x:c r="I627" s="3" t="str">
        <x:v>4-19</x:v>
      </x:c>
      <x:c r="J627" s="3" t="str">
        <x:v>شکست تعریف</x:v>
      </x:c>
      <x:c r="K627" s="3"/>
      <x:c r="L627" s="3"/>
    </x:row>
    <x:row r="628" ht="25" customHeight="1">
      <x:c r="A628" s="2" t="str">
        <x:v>NOV</x:v>
      </x:c>
      <x:c r="B628" s="3" t="str">
        <x:v>1405-06</x:v>
      </x:c>
      <x:c r="C628" s="3" t="str">
        <x:v>تراکنش‌دار به فعال سیستمی</x:v>
      </x:c>
      <x:c r="D628" s="3" t="str">
        <x:v>همه</x:v>
      </x:c>
      <x:c r="E628" s="38" t="n">
        <x:v>82.46</x:v>
      </x:c>
      <x:c r="F628" s="3" t="str">
        <x:v>درصد</x:v>
      </x:c>
      <x:c r="G628" s="3" t="str">
        <x:v>SHP-135</x:v>
      </x:c>
      <x:c r="H628" s="3" t="n">
        <x:v>103</x:v>
      </x:c>
      <x:c r="I628" s="3" t="str">
        <x:v>4-19</x:v>
      </x:c>
      <x:c r="J628" s="3" t="str">
        <x:v>شکست تعریف</x:v>
      </x:c>
      <x:c r="K628" s="3"/>
      <x:c r="L628" s="3"/>
    </x:row>
    <x:row r="629" ht="25" customHeight="1">
      <x:c r="A629" s="2" t="str">
        <x:v>PEP</x:v>
      </x:c>
      <x:c r="B629" s="3" t="str">
        <x:v>1405-06</x:v>
      </x:c>
      <x:c r="C629" s="3" t="str">
        <x:v>تراکنش‌دار به فعال سیستمی</x:v>
      </x:c>
      <x:c r="D629" s="3" t="str">
        <x:v>کارت‌خوان</x:v>
      </x:c>
      <x:c r="E629" s="38" t="n">
        <x:v>84.06</x:v>
      </x:c>
      <x:c r="F629" s="3" t="str">
        <x:v>درصد</x:v>
      </x:c>
      <x:c r="G629" s="3" t="str">
        <x:v>SHP-135</x:v>
      </x:c>
      <x:c r="H629" s="3" t="n">
        <x:v>103</x:v>
      </x:c>
      <x:c r="I629" s="3" t="str">
        <x:v>4-19</x:v>
      </x:c>
      <x:c r="J629" s="3" t="str">
        <x:v>شکست تعریف</x:v>
      </x:c>
      <x:c r="K629" s="3"/>
      <x:c r="L629" s="3"/>
    </x:row>
    <x:row r="630" ht="25" customHeight="1">
      <x:c r="A630" s="2" t="str">
        <x:v>PEP</x:v>
      </x:c>
      <x:c r="B630" s="3" t="str">
        <x:v>1405-06</x:v>
      </x:c>
      <x:c r="C630" s="3" t="str">
        <x:v>تراکنش‌دار به فعال سیستمی</x:v>
      </x:c>
      <x:c r="D630" s="3" t="str">
        <x:v>اینترنتی</x:v>
      </x:c>
      <x:c r="E630" s="38" t="n">
        <x:v>8.52</x:v>
      </x:c>
      <x:c r="F630" s="3" t="str">
        <x:v>درصد</x:v>
      </x:c>
      <x:c r="G630" s="3" t="str">
        <x:v>SHP-135</x:v>
      </x:c>
      <x:c r="H630" s="3" t="n">
        <x:v>103</x:v>
      </x:c>
      <x:c r="I630" s="3" t="str">
        <x:v>4-19</x:v>
      </x:c>
      <x:c r="J630" s="3" t="str">
        <x:v>شکست تعریف</x:v>
      </x:c>
      <x:c r="K630" s="3"/>
      <x:c r="L630" s="3"/>
    </x:row>
    <x:row r="631" ht="25" customHeight="1">
      <x:c r="A631" s="2" t="str">
        <x:v>PEP</x:v>
      </x:c>
      <x:c r="B631" s="3" t="str">
        <x:v>1405-06</x:v>
      </x:c>
      <x:c r="C631" s="3" t="str">
        <x:v>تراکنش‌دار به فعال سیستمی</x:v>
      </x:c>
      <x:c r="D631" s="3" t="str">
        <x:v>کد دستوری</x:v>
      </x:c>
      <x:c r="E631" s="38" t="n">
        <x:v>0</x:v>
      </x:c>
      <x:c r="F631" s="3" t="str">
        <x:v>درصد</x:v>
      </x:c>
      <x:c r="G631" s="3" t="str">
        <x:v>SHP-135</x:v>
      </x:c>
      <x:c r="H631" s="3" t="n">
        <x:v>103</x:v>
      </x:c>
      <x:c r="I631" s="3" t="str">
        <x:v>4-19</x:v>
      </x:c>
      <x:c r="J631" s="3" t="str">
        <x:v>شکست تعریف</x:v>
      </x:c>
      <x:c r="K631" s="3"/>
      <x:c r="L631" s="3"/>
    </x:row>
    <x:row r="632" ht="25" customHeight="1">
      <x:c r="A632" s="2" t="str">
        <x:v>PEP</x:v>
      </x:c>
      <x:c r="B632" s="3" t="str">
        <x:v>1405-06</x:v>
      </x:c>
      <x:c r="C632" s="3" t="str">
        <x:v>تراکنش‌دار به فعال سیستمی</x:v>
      </x:c>
      <x:c r="D632" s="3" t="str">
        <x:v>موبایلی</x:v>
      </x:c>
      <x:c r="E632" s="38" t="n">
        <x:v>150</x:v>
      </x:c>
      <x:c r="F632" s="3" t="str">
        <x:v>درصد</x:v>
      </x:c>
      <x:c r="G632" s="3" t="str">
        <x:v>SHP-135</x:v>
      </x:c>
      <x:c r="H632" s="3" t="n">
        <x:v>103</x:v>
      </x:c>
      <x:c r="I632" s="3" t="str">
        <x:v>4-19</x:v>
      </x:c>
      <x:c r="J632" s="3" t="str">
        <x:v>شکست تعریف</x:v>
      </x:c>
      <x:c r="K632" s="3"/>
      <x:c r="L632" s="3"/>
    </x:row>
    <x:row r="633" ht="25" customHeight="1">
      <x:c r="A633" s="2" t="str">
        <x:v>PEP</x:v>
      </x:c>
      <x:c r="B633" s="3" t="str">
        <x:v>1405-06</x:v>
      </x:c>
      <x:c r="C633" s="3" t="str">
        <x:v>تراکنش‌دار به فعال سیستمی</x:v>
      </x:c>
      <x:c r="D633" s="3" t="str">
        <x:v>همه</x:v>
      </x:c>
      <x:c r="E633" s="38" t="n">
        <x:v>81.66</x:v>
      </x:c>
      <x:c r="F633" s="3" t="str">
        <x:v>درصد</x:v>
      </x:c>
      <x:c r="G633" s="3" t="str">
        <x:v>SHP-135</x:v>
      </x:c>
      <x:c r="H633" s="3" t="n">
        <x:v>103</x:v>
      </x:c>
      <x:c r="I633" s="3" t="str">
        <x:v>4-19</x:v>
      </x:c>
      <x:c r="J633" s="3" t="str">
        <x:v>شکست تعریف</x:v>
      </x:c>
      <x:c r="K633" s="3"/>
      <x:c r="L633" s="3"/>
    </x:row>
    <x:row r="634" ht="25" customHeight="1">
      <x:c r="A634" s="2" t="str">
        <x:v>ARV</x:v>
      </x:c>
      <x:c r="B634" s="3" t="str">
        <x:v>1405-06</x:v>
      </x:c>
      <x:c r="C634" s="3" t="str">
        <x:v>تراکنش‌دار به فعال سیستمی</x:v>
      </x:c>
      <x:c r="D634" s="3" t="str">
        <x:v>کارت‌خوان</x:v>
      </x:c>
      <x:c r="E634" s="38" t="n">
        <x:v>79.17</x:v>
      </x:c>
      <x:c r="F634" s="3" t="str">
        <x:v>درصد</x:v>
      </x:c>
      <x:c r="G634" s="3" t="str">
        <x:v>SHP-135</x:v>
      </x:c>
      <x:c r="H634" s="3" t="n">
        <x:v>103</x:v>
      </x:c>
      <x:c r="I634" s="3" t="str">
        <x:v>4-19</x:v>
      </x:c>
      <x:c r="J634" s="3" t="str">
        <x:v>شکست تعریف</x:v>
      </x:c>
      <x:c r="K634" s="3"/>
      <x:c r="L634" s="3"/>
    </x:row>
    <x:row r="635" ht="25" customHeight="1">
      <x:c r="A635" s="2" t="str">
        <x:v>ARV</x:v>
      </x:c>
      <x:c r="B635" s="3" t="str">
        <x:v>1405-06</x:v>
      </x:c>
      <x:c r="C635" s="3" t="str">
        <x:v>تراکنش‌دار به فعال سیستمی</x:v>
      </x:c>
      <x:c r="D635" s="3" t="str">
        <x:v>اینترنتی</x:v>
      </x:c>
      <x:c r="E635" s="38" t="n">
        <x:v>10.38</x:v>
      </x:c>
      <x:c r="F635" s="3" t="str">
        <x:v>درصد</x:v>
      </x:c>
      <x:c r="G635" s="3" t="str">
        <x:v>SHP-135</x:v>
      </x:c>
      <x:c r="H635" s="3" t="n">
        <x:v>103</x:v>
      </x:c>
      <x:c r="I635" s="3" t="str">
        <x:v>4-19</x:v>
      </x:c>
      <x:c r="J635" s="3" t="str">
        <x:v>شکست تعریف</x:v>
      </x:c>
      <x:c r="K635" s="3"/>
      <x:c r="L635" s="3"/>
    </x:row>
    <x:row r="636" ht="25" customHeight="1">
      <x:c r="A636" s="2" t="str">
        <x:v>ARV</x:v>
      </x:c>
      <x:c r="B636" s="3" t="str">
        <x:v>1405-06</x:v>
      </x:c>
      <x:c r="C636" s="3" t="str">
        <x:v>تراکنش‌دار به فعال سیستمی</x:v>
      </x:c>
      <x:c r="D636" s="3" t="str">
        <x:v>کد دستوری</x:v>
      </x:c>
      <x:c r="E636" s="38" t="n">
        <x:v>0</x:v>
      </x:c>
      <x:c r="F636" s="3" t="str">
        <x:v>درصد</x:v>
      </x:c>
      <x:c r="G636" s="3" t="str">
        <x:v>SHP-135</x:v>
      </x:c>
      <x:c r="H636" s="3" t="n">
        <x:v>103</x:v>
      </x:c>
      <x:c r="I636" s="3" t="str">
        <x:v>4-19</x:v>
      </x:c>
      <x:c r="J636" s="3" t="str">
        <x:v>شکست تعریف</x:v>
      </x:c>
      <x:c r="K636" s="3"/>
      <x:c r="L636" s="3"/>
    </x:row>
    <x:row r="637" ht="25" customHeight="1">
      <x:c r="A637" s="2" t="str">
        <x:v>ARV</x:v>
      </x:c>
      <x:c r="B637" s="3" t="str">
        <x:v>1405-06</x:v>
      </x:c>
      <x:c r="C637" s="3" t="str">
        <x:v>تراکنش‌دار به فعال سیستمی</x:v>
      </x:c>
      <x:c r="D637" s="3" t="str">
        <x:v>موبایلی</x:v>
      </x:c>
      <x:c r="E637" s="38" t="n">
        <x:v>0</x:v>
      </x:c>
      <x:c r="F637" s="3" t="str">
        <x:v>درصد</x:v>
      </x:c>
      <x:c r="G637" s="3" t="str">
        <x:v>SHP-135</x:v>
      </x:c>
      <x:c r="H637" s="3" t="n">
        <x:v>103</x:v>
      </x:c>
      <x:c r="I637" s="3" t="str">
        <x:v>4-19</x:v>
      </x:c>
      <x:c r="J637" s="3" t="str">
        <x:v>شکست تعریف</x:v>
      </x:c>
      <x:c r="K637" s="3"/>
      <x:c r="L637" s="3"/>
    </x:row>
    <x:row r="638" ht="25" customHeight="1">
      <x:c r="A638" s="2" t="str">
        <x:v>ARV</x:v>
      </x:c>
      <x:c r="B638" s="3" t="str">
        <x:v>1405-06</x:v>
      </x:c>
      <x:c r="C638" s="3" t="str">
        <x:v>تراکنش‌دار به فعال سیستمی</x:v>
      </x:c>
      <x:c r="D638" s="3" t="str">
        <x:v>همه</x:v>
      </x:c>
      <x:c r="E638" s="38" t="n">
        <x:v>78.7</x:v>
      </x:c>
      <x:c r="F638" s="3" t="str">
        <x:v>درصد</x:v>
      </x:c>
      <x:c r="G638" s="3" t="str">
        <x:v>SHP-135</x:v>
      </x:c>
      <x:c r="H638" s="3" t="n">
        <x:v>103</x:v>
      </x:c>
      <x:c r="I638" s="3" t="str">
        <x:v>4-19</x:v>
      </x:c>
      <x:c r="J638" s="3" t="str">
        <x:v>شکست تعریف</x:v>
      </x:c>
      <x:c r="K638" s="3"/>
      <x:c r="L638" s="3"/>
    </x:row>
    <x:row r="639" ht="25" customHeight="1">
      <x:c r="A639" s="2" t="str">
        <x:v>SEP</x:v>
      </x:c>
      <x:c r="B639" s="3" t="str">
        <x:v>1405-06</x:v>
      </x:c>
      <x:c r="C639" s="3" t="str">
        <x:v>تراکنش‌دار به فعال سیستمی</x:v>
      </x:c>
      <x:c r="D639" s="3" t="str">
        <x:v>کارت‌خوان</x:v>
      </x:c>
      <x:c r="E639" s="38" t="n">
        <x:v>83.79</x:v>
      </x:c>
      <x:c r="F639" s="3" t="str">
        <x:v>درصد</x:v>
      </x:c>
      <x:c r="G639" s="3" t="str">
        <x:v>SHP-135</x:v>
      </x:c>
      <x:c r="H639" s="3" t="n">
        <x:v>103</x:v>
      </x:c>
      <x:c r="I639" s="3" t="str">
        <x:v>4-19</x:v>
      </x:c>
      <x:c r="J639" s="3" t="str">
        <x:v>شکست تعریف</x:v>
      </x:c>
      <x:c r="K639" s="3"/>
      <x:c r="L639" s="3"/>
    </x:row>
    <x:row r="640" ht="25" customHeight="1">
      <x:c r="A640" s="2" t="str">
        <x:v>SEP</x:v>
      </x:c>
      <x:c r="B640" s="3" t="str">
        <x:v>1405-06</x:v>
      </x:c>
      <x:c r="C640" s="3" t="str">
        <x:v>تراکنش‌دار به فعال سیستمی</x:v>
      </x:c>
      <x:c r="D640" s="3" t="str">
        <x:v>اینترنتی</x:v>
      </x:c>
      <x:c r="E640" s="38" t="n">
        <x:v>27.04</x:v>
      </x:c>
      <x:c r="F640" s="3" t="str">
        <x:v>درصد</x:v>
      </x:c>
      <x:c r="G640" s="3" t="str">
        <x:v>SHP-135</x:v>
      </x:c>
      <x:c r="H640" s="3" t="n">
        <x:v>103</x:v>
      </x:c>
      <x:c r="I640" s="3" t="str">
        <x:v>4-19</x:v>
      </x:c>
      <x:c r="J640" s="3" t="str">
        <x:v>شکست تعریف</x:v>
      </x:c>
      <x:c r="K640" s="3"/>
      <x:c r="L640" s="3"/>
    </x:row>
    <x:row r="641" ht="25" customHeight="1">
      <x:c r="A641" s="2" t="str">
        <x:v>SEP</x:v>
      </x:c>
      <x:c r="B641" s="3" t="str">
        <x:v>1405-06</x:v>
      </x:c>
      <x:c r="C641" s="3" t="str">
        <x:v>تراکنش‌دار به فعال سیستمی</x:v>
      </x:c>
      <x:c r="D641" s="3" t="str">
        <x:v>کد دستوری</x:v>
      </x:c>
      <x:c r="E641" s="38" t="n">
        <x:v>31.69</x:v>
      </x:c>
      <x:c r="F641" s="3" t="str">
        <x:v>درصد</x:v>
      </x:c>
      <x:c r="G641" s="3" t="str">
        <x:v>SHP-135</x:v>
      </x:c>
      <x:c r="H641" s="3" t="n">
        <x:v>103</x:v>
      </x:c>
      <x:c r="I641" s="3" t="str">
        <x:v>4-19</x:v>
      </x:c>
      <x:c r="J641" s="3" t="str">
        <x:v>شکست تعریف</x:v>
      </x:c>
      <x:c r="K641" s="3"/>
      <x:c r="L641" s="3"/>
    </x:row>
    <x:row r="642" ht="25" customHeight="1">
      <x:c r="A642" s="2" t="str">
        <x:v>SEP</x:v>
      </x:c>
      <x:c r="B642" s="3" t="str">
        <x:v>1405-06</x:v>
      </x:c>
      <x:c r="C642" s="3" t="str">
        <x:v>تراکنش‌دار به فعال سیستمی</x:v>
      </x:c>
      <x:c r="D642" s="3" t="str">
        <x:v>موبایلی</x:v>
      </x:c>
      <x:c r="E642" s="38" t="n">
        <x:v>10</x:v>
      </x:c>
      <x:c r="F642" s="3" t="str">
        <x:v>درصد</x:v>
      </x:c>
      <x:c r="G642" s="3" t="str">
        <x:v>SHP-135</x:v>
      </x:c>
      <x:c r="H642" s="3" t="n">
        <x:v>103</x:v>
      </x:c>
      <x:c r="I642" s="3" t="str">
        <x:v>4-19</x:v>
      </x:c>
      <x:c r="J642" s="3" t="str">
        <x:v>شکست تعریف</x:v>
      </x:c>
      <x:c r="K642" s="3"/>
      <x:c r="L642" s="3"/>
    </x:row>
    <x:row r="643" ht="25" customHeight="1">
      <x:c r="A643" s="2" t="str">
        <x:v>SEP</x:v>
      </x:c>
      <x:c r="B643" s="3" t="str">
        <x:v>1405-06</x:v>
      </x:c>
      <x:c r="C643" s="3" t="str">
        <x:v>تراکنش‌دار به فعال سیستمی</x:v>
      </x:c>
      <x:c r="D643" s="3" t="str">
        <x:v>همه</x:v>
      </x:c>
      <x:c r="E643" s="38" t="n">
        <x:v>76.35</x:v>
      </x:c>
      <x:c r="F643" s="3" t="str">
        <x:v>درصد</x:v>
      </x:c>
      <x:c r="G643" s="3" t="str">
        <x:v>SHP-135</x:v>
      </x:c>
      <x:c r="H643" s="3" t="n">
        <x:v>103</x:v>
      </x:c>
      <x:c r="I643" s="3" t="str">
        <x:v>4-19</x:v>
      </x:c>
      <x:c r="J643" s="3" t="str">
        <x:v>شکست تعریف</x:v>
      </x:c>
      <x:c r="K643" s="3"/>
      <x:c r="L643" s="3"/>
    </x:row>
    <x:row r="644" ht="25" customHeight="1">
      <x:c r="A644" s="2" t="str">
        <x:v>KISH</x:v>
      </x:c>
      <x:c r="B644" s="3" t="str">
        <x:v>1405-06</x:v>
      </x:c>
      <x:c r="C644" s="3" t="str">
        <x:v>تراکنش‌دار به فعال سیستمی</x:v>
      </x:c>
      <x:c r="D644" s="3" t="str">
        <x:v>کارت‌خوان</x:v>
      </x:c>
      <x:c r="E644" s="38" t="n">
        <x:v>81.11</x:v>
      </x:c>
      <x:c r="F644" s="3" t="str">
        <x:v>درصد</x:v>
      </x:c>
      <x:c r="G644" s="3" t="str">
        <x:v>SHP-135</x:v>
      </x:c>
      <x:c r="H644" s="3" t="n">
        <x:v>103</x:v>
      </x:c>
      <x:c r="I644" s="3" t="str">
        <x:v>4-19</x:v>
      </x:c>
      <x:c r="J644" s="3" t="str">
        <x:v>شکست تعریف</x:v>
      </x:c>
      <x:c r="K644" s="3"/>
      <x:c r="L644" s="3"/>
    </x:row>
    <x:row r="645" ht="25" customHeight="1">
      <x:c r="A645" s="2" t="str">
        <x:v>KISH</x:v>
      </x:c>
      <x:c r="B645" s="3" t="str">
        <x:v>1405-06</x:v>
      </x:c>
      <x:c r="C645" s="3" t="str">
        <x:v>تراکنش‌دار به فعال سیستمی</x:v>
      </x:c>
      <x:c r="D645" s="3" t="str">
        <x:v>اینترنتی</x:v>
      </x:c>
      <x:c r="E645" s="38" t="n">
        <x:v>2.1</x:v>
      </x:c>
      <x:c r="F645" s="3" t="str">
        <x:v>درصد</x:v>
      </x:c>
      <x:c r="G645" s="3" t="str">
        <x:v>SHP-135</x:v>
      </x:c>
      <x:c r="H645" s="3" t="n">
        <x:v>103</x:v>
      </x:c>
      <x:c r="I645" s="3" t="str">
        <x:v>4-19</x:v>
      </x:c>
      <x:c r="J645" s="3" t="str">
        <x:v>شکست تعریف</x:v>
      </x:c>
      <x:c r="K645" s="3"/>
      <x:c r="L645" s="3"/>
    </x:row>
    <x:row r="646" ht="25" customHeight="1">
      <x:c r="A646" s="2" t="str">
        <x:v>KISH</x:v>
      </x:c>
      <x:c r="B646" s="3" t="str">
        <x:v>1405-06</x:v>
      </x:c>
      <x:c r="C646" s="3" t="str">
        <x:v>تراکنش‌دار به فعال سیستمی</x:v>
      </x:c>
      <x:c r="D646" s="3" t="str">
        <x:v>کد دستوری</x:v>
      </x:c>
      <x:c r="E646" s="38" t="n">
        <x:v>0</x:v>
      </x:c>
      <x:c r="F646" s="3" t="str">
        <x:v>درصد</x:v>
      </x:c>
      <x:c r="G646" s="3" t="str">
        <x:v>SHP-135</x:v>
      </x:c>
      <x:c r="H646" s="3" t="n">
        <x:v>103</x:v>
      </x:c>
      <x:c r="I646" s="3" t="str">
        <x:v>4-19</x:v>
      </x:c>
      <x:c r="J646" s="3" t="str">
        <x:v>شکست تعریف</x:v>
      </x:c>
      <x:c r="K646" s="3"/>
      <x:c r="L646" s="3"/>
    </x:row>
    <x:row r="647" ht="25" customHeight="1">
      <x:c r="A647" s="2" t="str">
        <x:v>KISH</x:v>
      </x:c>
      <x:c r="B647" s="3" t="str">
        <x:v>1405-06</x:v>
      </x:c>
      <x:c r="C647" s="3" t="str">
        <x:v>تراکنش‌دار به فعال سیستمی</x:v>
      </x:c>
      <x:c r="D647" s="3" t="str">
        <x:v>موبایلی</x:v>
      </x:c>
      <x:c r="E647" s="38" t="n">
        <x:v>0</x:v>
      </x:c>
      <x:c r="F647" s="3" t="str">
        <x:v>درصد</x:v>
      </x:c>
      <x:c r="G647" s="3" t="str">
        <x:v>SHP-135</x:v>
      </x:c>
      <x:c r="H647" s="3" t="n">
        <x:v>103</x:v>
      </x:c>
      <x:c r="I647" s="3" t="str">
        <x:v>4-19</x:v>
      </x:c>
      <x:c r="J647" s="3" t="str">
        <x:v>شکست تعریف</x:v>
      </x:c>
      <x:c r="K647" s="3"/>
      <x:c r="L647" s="3"/>
    </x:row>
    <x:row r="648" ht="25" customHeight="1">
      <x:c r="A648" s="2" t="str">
        <x:v>KISH</x:v>
      </x:c>
      <x:c r="B648" s="3" t="str">
        <x:v>1405-06</x:v>
      </x:c>
      <x:c r="C648" s="3" t="str">
        <x:v>تراکنش‌دار به فعال سیستمی</x:v>
      </x:c>
      <x:c r="D648" s="3" t="str">
        <x:v>همه</x:v>
      </x:c>
      <x:c r="E648" s="38" t="n">
        <x:v>75.54</x:v>
      </x:c>
      <x:c r="F648" s="3" t="str">
        <x:v>درصد</x:v>
      </x:c>
      <x:c r="G648" s="3" t="str">
        <x:v>SHP-135</x:v>
      </x:c>
      <x:c r="H648" s="3" t="n">
        <x:v>103</x:v>
      </x:c>
      <x:c r="I648" s="3" t="str">
        <x:v>4-19</x:v>
      </x:c>
      <x:c r="J648" s="3" t="str">
        <x:v>شکست تعریف</x:v>
      </x:c>
      <x:c r="K648" s="3"/>
      <x:c r="L648" s="3"/>
    </x:row>
    <x:row r="649" ht="25" customHeight="1">
      <x:c r="A649" s="2" t="str">
        <x:v>AP</x:v>
      </x:c>
      <x:c r="B649" s="3" t="str">
        <x:v>1405-06</x:v>
      </x:c>
      <x:c r="C649" s="3" t="str">
        <x:v>تراکنش‌دار به فعال سیستمی</x:v>
      </x:c>
      <x:c r="D649" s="3" t="str">
        <x:v>کارت‌خوان</x:v>
      </x:c>
      <x:c r="E649" s="38" t="n">
        <x:v>81.18</x:v>
      </x:c>
      <x:c r="F649" s="3" t="str">
        <x:v>درصد</x:v>
      </x:c>
      <x:c r="G649" s="3" t="str">
        <x:v>SHP-135</x:v>
      </x:c>
      <x:c r="H649" s="3" t="n">
        <x:v>103</x:v>
      </x:c>
      <x:c r="I649" s="3" t="str">
        <x:v>4-19</x:v>
      </x:c>
      <x:c r="J649" s="3" t="str">
        <x:v>شکست تعریف</x:v>
      </x:c>
      <x:c r="K649" s="3"/>
      <x:c r="L649" s="3"/>
    </x:row>
    <x:row r="650" ht="25" customHeight="1">
      <x:c r="A650" s="2" t="str">
        <x:v>AP</x:v>
      </x:c>
      <x:c r="B650" s="3" t="str">
        <x:v>1405-06</x:v>
      </x:c>
      <x:c r="C650" s="3" t="str">
        <x:v>تراکنش‌دار به فعال سیستمی</x:v>
      </x:c>
      <x:c r="D650" s="3" t="str">
        <x:v>اینترنتی</x:v>
      </x:c>
      <x:c r="E650" s="38" t="n">
        <x:v>3.45</x:v>
      </x:c>
      <x:c r="F650" s="3" t="str">
        <x:v>درصد</x:v>
      </x:c>
      <x:c r="G650" s="3" t="str">
        <x:v>SHP-135</x:v>
      </x:c>
      <x:c r="H650" s="3" t="n">
        <x:v>103</x:v>
      </x:c>
      <x:c r="I650" s="3" t="str">
        <x:v>4-19</x:v>
      </x:c>
      <x:c r="J650" s="3" t="str">
        <x:v>شکست تعریف</x:v>
      </x:c>
      <x:c r="K650" s="3"/>
      <x:c r="L650" s="3"/>
    </x:row>
    <x:row r="651" ht="25" customHeight="1">
      <x:c r="A651" s="2" t="str">
        <x:v>AP</x:v>
      </x:c>
      <x:c r="B651" s="3" t="str">
        <x:v>1405-06</x:v>
      </x:c>
      <x:c r="C651" s="3" t="str">
        <x:v>تراکنش‌دار به فعال سیستمی</x:v>
      </x:c>
      <x:c r="D651" s="3" t="str">
        <x:v>کد دستوری</x:v>
      </x:c>
      <x:c r="E651" s="38" t="n">
        <x:v>39.39</x:v>
      </x:c>
      <x:c r="F651" s="3" t="str">
        <x:v>درصد</x:v>
      </x:c>
      <x:c r="G651" s="3" t="str">
        <x:v>SHP-135</x:v>
      </x:c>
      <x:c r="H651" s="3" t="n">
        <x:v>103</x:v>
      </x:c>
      <x:c r="I651" s="3" t="str">
        <x:v>4-19</x:v>
      </x:c>
      <x:c r="J651" s="3" t="str">
        <x:v>شکست تعریف</x:v>
      </x:c>
      <x:c r="K651" s="3"/>
      <x:c r="L651" s="3"/>
    </x:row>
    <x:row r="652" ht="25" customHeight="1">
      <x:c r="A652" s="2" t="str">
        <x:v>AP</x:v>
      </x:c>
      <x:c r="B652" s="3" t="str">
        <x:v>1405-06</x:v>
      </x:c>
      <x:c r="C652" s="3" t="str">
        <x:v>تراکنش‌دار به فعال سیستمی</x:v>
      </x:c>
      <x:c r="D652" s="3" t="str">
        <x:v>موبایلی</x:v>
      </x:c>
      <x:c r="E652" s="38" t="n">
        <x:v>60</x:v>
      </x:c>
      <x:c r="F652" s="3" t="str">
        <x:v>درصد</x:v>
      </x:c>
      <x:c r="G652" s="3" t="str">
        <x:v>SHP-135</x:v>
      </x:c>
      <x:c r="H652" s="3" t="n">
        <x:v>103</x:v>
      </x:c>
      <x:c r="I652" s="3" t="str">
        <x:v>4-19</x:v>
      </x:c>
      <x:c r="J652" s="3" t="str">
        <x:v>شکست تعریف</x:v>
      </x:c>
      <x:c r="K652" s="3"/>
      <x:c r="L652" s="3"/>
    </x:row>
    <x:row r="653" ht="25" customHeight="1">
      <x:c r="A653" s="2" t="str">
        <x:v>AP</x:v>
      </x:c>
      <x:c r="B653" s="3" t="str">
        <x:v>1405-06</x:v>
      </x:c>
      <x:c r="C653" s="3" t="str">
        <x:v>تراکنش‌دار به فعال سیستمی</x:v>
      </x:c>
      <x:c r="D653" s="3" t="str">
        <x:v>همه</x:v>
      </x:c>
      <x:c r="E653" s="38" t="n">
        <x:v>71.83</x:v>
      </x:c>
      <x:c r="F653" s="3" t="str">
        <x:v>درصد</x:v>
      </x:c>
      <x:c r="G653" s="3" t="str">
        <x:v>SHP-135</x:v>
      </x:c>
      <x:c r="H653" s="3" t="n">
        <x:v>103</x:v>
      </x:c>
      <x:c r="I653" s="3" t="str">
        <x:v>4-19</x:v>
      </x:c>
      <x:c r="J653" s="3" t="str">
        <x:v>شکست تعریف</x:v>
      </x:c>
      <x:c r="K653" s="3"/>
      <x:c r="L653" s="3"/>
    </x:row>
    <x:row r="654" ht="25" customHeight="1">
      <x:c r="A654" s="2" t="str">
        <x:v>SPH</x:v>
      </x:c>
      <x:c r="B654" s="3" t="str">
        <x:v>1405-06</x:v>
      </x:c>
      <x:c r="C654" s="3" t="str">
        <x:v>تراکنش‌دار به فعال سیستمی</x:v>
      </x:c>
      <x:c r="D654" s="3" t="str">
        <x:v>کارت‌خوان</x:v>
      </x:c>
      <x:c r="E654" s="38" t="n">
        <x:v>77.85</x:v>
      </x:c>
      <x:c r="F654" s="3" t="str">
        <x:v>درصد</x:v>
      </x:c>
      <x:c r="G654" s="3" t="str">
        <x:v>SHP-135</x:v>
      </x:c>
      <x:c r="H654" s="3" t="n">
        <x:v>103</x:v>
      </x:c>
      <x:c r="I654" s="3" t="str">
        <x:v>4-19</x:v>
      </x:c>
      <x:c r="J654" s="3" t="str">
        <x:v>شکست تعریف</x:v>
      </x:c>
      <x:c r="K654" s="3"/>
      <x:c r="L654" s="3"/>
    </x:row>
    <x:row r="655" ht="25" customHeight="1">
      <x:c r="A655" s="2" t="str">
        <x:v>SPH</x:v>
      </x:c>
      <x:c r="B655" s="3" t="str">
        <x:v>1405-06</x:v>
      </x:c>
      <x:c r="C655" s="3" t="str">
        <x:v>تراکنش‌دار به فعال سیستمی</x:v>
      </x:c>
      <x:c r="D655" s="3" t="str">
        <x:v>اینترنتی</x:v>
      </x:c>
      <x:c r="E655" s="38" t="n">
        <x:v>7.67</x:v>
      </x:c>
      <x:c r="F655" s="3" t="str">
        <x:v>درصد</x:v>
      </x:c>
      <x:c r="G655" s="3" t="str">
        <x:v>SHP-135</x:v>
      </x:c>
      <x:c r="H655" s="3" t="n">
        <x:v>103</x:v>
      </x:c>
      <x:c r="I655" s="3" t="str">
        <x:v>4-19</x:v>
      </x:c>
      <x:c r="J655" s="3" t="str">
        <x:v>شکست تعریف</x:v>
      </x:c>
      <x:c r="K655" s="3"/>
      <x:c r="L655" s="3"/>
    </x:row>
    <x:row r="656" ht="25" customHeight="1">
      <x:c r="A656" s="2" t="str">
        <x:v>SPH</x:v>
      </x:c>
      <x:c r="B656" s="3" t="str">
        <x:v>1405-06</x:v>
      </x:c>
      <x:c r="C656" s="3" t="str">
        <x:v>تراکنش‌دار به فعال سیستمی</x:v>
      </x:c>
      <x:c r="D656" s="3" t="str">
        <x:v>کد دستوری</x:v>
      </x:c>
      <x:c r="E656" s="38" t="n">
        <x:v>0</x:v>
      </x:c>
      <x:c r="F656" s="3" t="str">
        <x:v>درصد</x:v>
      </x:c>
      <x:c r="G656" s="3" t="str">
        <x:v>SHP-135</x:v>
      </x:c>
      <x:c r="H656" s="3" t="n">
        <x:v>103</x:v>
      </x:c>
      <x:c r="I656" s="3" t="str">
        <x:v>4-19</x:v>
      </x:c>
      <x:c r="J656" s="3" t="str">
        <x:v>شکست تعریف</x:v>
      </x:c>
      <x:c r="K656" s="3"/>
      <x:c r="L656" s="3"/>
    </x:row>
    <x:row r="657" ht="25" customHeight="1">
      <x:c r="A657" s="2" t="str">
        <x:v>SPH</x:v>
      </x:c>
      <x:c r="B657" s="3" t="str">
        <x:v>1405-06</x:v>
      </x:c>
      <x:c r="C657" s="3" t="str">
        <x:v>تراکنش‌دار به فعال سیستمی</x:v>
      </x:c>
      <x:c r="D657" s="3" t="str">
        <x:v>موبایلی</x:v>
      </x:c>
      <x:c r="E657" s="38" t="n">
        <x:v>50.47</x:v>
      </x:c>
      <x:c r="F657" s="3" t="str">
        <x:v>درصد</x:v>
      </x:c>
      <x:c r="G657" s="3" t="str">
        <x:v>SHP-135</x:v>
      </x:c>
      <x:c r="H657" s="3" t="n">
        <x:v>103</x:v>
      </x:c>
      <x:c r="I657" s="3" t="str">
        <x:v>4-19</x:v>
      </x:c>
      <x:c r="J657" s="3" t="str">
        <x:v>شکست تعریف</x:v>
      </x:c>
      <x:c r="K657" s="3"/>
      <x:c r="L657" s="3"/>
    </x:row>
    <x:row r="658" ht="25" customHeight="1">
      <x:c r="A658" s="2" t="str">
        <x:v>SPH</x:v>
      </x:c>
      <x:c r="B658" s="3" t="str">
        <x:v>1405-06</x:v>
      </x:c>
      <x:c r="C658" s="3" t="str">
        <x:v>تراکنش‌دار به فعال سیستمی</x:v>
      </x:c>
      <x:c r="D658" s="3" t="str">
        <x:v>همه</x:v>
      </x:c>
      <x:c r="E658" s="38" t="n">
        <x:v>66.59</x:v>
      </x:c>
      <x:c r="F658" s="3" t="str">
        <x:v>درصد</x:v>
      </x:c>
      <x:c r="G658" s="3" t="str">
        <x:v>SHP-135</x:v>
      </x:c>
      <x:c r="H658" s="3" t="n">
        <x:v>103</x:v>
      </x:c>
      <x:c r="I658" s="3" t="str">
        <x:v>4-19</x:v>
      </x:c>
      <x:c r="J658" s="3" t="str">
        <x:v>شکست تعریف</x:v>
      </x:c>
      <x:c r="K658" s="3"/>
      <x:c r="L658" s="3"/>
    </x:row>
    <x:row r="659" ht="25" customHeight="1">
      <x:c r="A659" s="2" t="str">
        <x:v>DAM</x:v>
      </x:c>
      <x:c r="B659" s="3" t="str">
        <x:v>1405-06</x:v>
      </x:c>
      <x:c r="C659" s="3" t="str">
        <x:v>تراکنش‌دار به فعال سیستمی</x:v>
      </x:c>
      <x:c r="D659" s="3" t="str">
        <x:v>کارت‌خوان</x:v>
      </x:c>
      <x:c r="E659" s="38" t="n">
        <x:v>61.38</x:v>
      </x:c>
      <x:c r="F659" s="3" t="str">
        <x:v>درصد</x:v>
      </x:c>
      <x:c r="G659" s="3" t="str">
        <x:v>SHP-135</x:v>
      </x:c>
      <x:c r="H659" s="3" t="n">
        <x:v>103</x:v>
      </x:c>
      <x:c r="I659" s="3" t="str">
        <x:v>4-19</x:v>
      </x:c>
      <x:c r="J659" s="3" t="str">
        <x:v>شکست تعریف</x:v>
      </x:c>
      <x:c r="K659" s="3"/>
      <x:c r="L659" s="3"/>
    </x:row>
    <x:row r="660" ht="25" customHeight="1">
      <x:c r="A660" s="2" t="str">
        <x:v>DAM</x:v>
      </x:c>
      <x:c r="B660" s="3" t="str">
        <x:v>1405-06</x:v>
      </x:c>
      <x:c r="C660" s="3" t="str">
        <x:v>تراکنش‌دار به فعال سیستمی</x:v>
      </x:c>
      <x:c r="D660" s="3" t="str">
        <x:v>اینترنتی</x:v>
      </x:c>
      <x:c r="E660" s="38" t="n">
        <x:v>55.17</x:v>
      </x:c>
      <x:c r="F660" s="3" t="str">
        <x:v>درصد</x:v>
      </x:c>
      <x:c r="G660" s="3" t="str">
        <x:v>SHP-135</x:v>
      </x:c>
      <x:c r="H660" s="3" t="n">
        <x:v>103</x:v>
      </x:c>
      <x:c r="I660" s="3" t="str">
        <x:v>4-19</x:v>
      </x:c>
      <x:c r="J660" s="3" t="str">
        <x:v>شکست تعریف</x:v>
      </x:c>
      <x:c r="K660" s="3"/>
      <x:c r="L660" s="3"/>
    </x:row>
    <x:row r="661" ht="25" customHeight="1">
      <x:c r="A661" s="2" t="str">
        <x:v>DAM</x:v>
      </x:c>
      <x:c r="B661" s="3" t="str">
        <x:v>1405-06</x:v>
      </x:c>
      <x:c r="C661" s="3" t="str">
        <x:v>تراکنش‌دار به فعال سیستمی</x:v>
      </x:c>
      <x:c r="D661" s="3" t="str">
        <x:v>کد دستوری</x:v>
      </x:c>
      <x:c r="E661" s="38" t="n">
        <x:v>0</x:v>
      </x:c>
      <x:c r="F661" s="3" t="str">
        <x:v>درصد</x:v>
      </x:c>
      <x:c r="G661" s="3" t="str">
        <x:v>SHP-135</x:v>
      </x:c>
      <x:c r="H661" s="3" t="n">
        <x:v>103</x:v>
      </x:c>
      <x:c r="I661" s="3" t="str">
        <x:v>4-19</x:v>
      </x:c>
      <x:c r="J661" s="3" t="str">
        <x:v>شکست تعریف</x:v>
      </x:c>
      <x:c r="K661" s="3"/>
      <x:c r="L661" s="3"/>
    </x:row>
    <x:row r="662" ht="25" customHeight="1">
      <x:c r="A662" s="2" t="str">
        <x:v>DAM</x:v>
      </x:c>
      <x:c r="B662" s="3" t="str">
        <x:v>1405-06</x:v>
      </x:c>
      <x:c r="C662" s="3" t="str">
        <x:v>تراکنش‌دار به فعال سیستمی</x:v>
      </x:c>
      <x:c r="D662" s="3" t="str">
        <x:v>موبایلی</x:v>
      </x:c>
      <x:c r="E662" s="38" t="n">
        <x:v>0</x:v>
      </x:c>
      <x:c r="F662" s="3" t="str">
        <x:v>درصد</x:v>
      </x:c>
      <x:c r="G662" s="3" t="str">
        <x:v>SHP-135</x:v>
      </x:c>
      <x:c r="H662" s="3" t="n">
        <x:v>103</x:v>
      </x:c>
      <x:c r="I662" s="3" t="str">
        <x:v>4-19</x:v>
      </x:c>
      <x:c r="J662" s="3" t="str">
        <x:v>شکست تعریف</x:v>
      </x:c>
      <x:c r="K662" s="3"/>
      <x:c r="L662" s="3"/>
    </x:row>
    <x:row r="663" ht="25" customHeight="1">
      <x:c r="A663" s="2" t="str">
        <x:v>DAM</x:v>
      </x:c>
      <x:c r="B663" s="3" t="str">
        <x:v>1405-06</x:v>
      </x:c>
      <x:c r="C663" s="3" t="str">
        <x:v>تراکنش‌دار به فعال سیستمی</x:v>
      </x:c>
      <x:c r="D663" s="3" t="str">
        <x:v>همه</x:v>
      </x:c>
      <x:c r="E663" s="38" t="n">
        <x:v>61.37</x:v>
      </x:c>
      <x:c r="F663" s="3" t="str">
        <x:v>درصد</x:v>
      </x:c>
      <x:c r="G663" s="3" t="str">
        <x:v>SHP-135</x:v>
      </x:c>
      <x:c r="H663" s="3" t="n">
        <x:v>103</x:v>
      </x:c>
      <x:c r="I663" s="3" t="str">
        <x:v>4-19</x:v>
      </x:c>
      <x:c r="J663" s="3" t="str">
        <x:v>شکست تعریف</x:v>
      </x:c>
      <x:c r="K663" s="3"/>
      <x:c r="L663" s="3"/>
    </x:row>
    <x:row r="664" ht="25" customHeight="1">
      <x:c r="A664" s="2" t="str">
        <x:v>FAN</x:v>
      </x:c>
      <x:c r="B664" s="3" t="str">
        <x:v>1405-06</x:v>
      </x:c>
      <x:c r="C664" s="3" t="str">
        <x:v>تراکنش‌دار به فعال سیستمی</x:v>
      </x:c>
      <x:c r="D664" s="3" t="str">
        <x:v>کارت‌خوان</x:v>
      </x:c>
      <x:c r="E664" s="38" t="n">
        <x:v>56.16</x:v>
      </x:c>
      <x:c r="F664" s="3" t="str">
        <x:v>درصد</x:v>
      </x:c>
      <x:c r="G664" s="3" t="str">
        <x:v>SHP-135</x:v>
      </x:c>
      <x:c r="H664" s="3" t="n">
        <x:v>103</x:v>
      </x:c>
      <x:c r="I664" s="3" t="str">
        <x:v>4-19</x:v>
      </x:c>
      <x:c r="J664" s="3" t="str">
        <x:v>شکست تعریف</x:v>
      </x:c>
      <x:c r="K664" s="3"/>
      <x:c r="L664" s="3"/>
    </x:row>
    <x:row r="665" ht="25" customHeight="1">
      <x:c r="A665" s="2" t="str">
        <x:v>FAN</x:v>
      </x:c>
      <x:c r="B665" s="3" t="str">
        <x:v>1405-06</x:v>
      </x:c>
      <x:c r="C665" s="3" t="str">
        <x:v>تراکنش‌دار به فعال سیستمی</x:v>
      </x:c>
      <x:c r="D665" s="3" t="str">
        <x:v>اینترنتی</x:v>
      </x:c>
      <x:c r="E665" s="38" t="n">
        <x:v>42.91</x:v>
      </x:c>
      <x:c r="F665" s="3" t="str">
        <x:v>درصد</x:v>
      </x:c>
      <x:c r="G665" s="3" t="str">
        <x:v>SHP-135</x:v>
      </x:c>
      <x:c r="H665" s="3" t="n">
        <x:v>103</x:v>
      </x:c>
      <x:c r="I665" s="3" t="str">
        <x:v>4-19</x:v>
      </x:c>
      <x:c r="J665" s="3" t="str">
        <x:v>شکست تعریف</x:v>
      </x:c>
      <x:c r="K665" s="3"/>
      <x:c r="L665" s="3"/>
    </x:row>
    <x:row r="666" ht="25" customHeight="1">
      <x:c r="A666" s="2" t="str">
        <x:v>FAN</x:v>
      </x:c>
      <x:c r="B666" s="3" t="str">
        <x:v>1405-06</x:v>
      </x:c>
      <x:c r="C666" s="3" t="str">
        <x:v>تراکنش‌دار به فعال سیستمی</x:v>
      </x:c>
      <x:c r="D666" s="3" t="str">
        <x:v>کد دستوری</x:v>
      </x:c>
      <x:c r="E666" s="38" t="n">
        <x:v>0</x:v>
      </x:c>
      <x:c r="F666" s="3" t="str">
        <x:v>درصد</x:v>
      </x:c>
      <x:c r="G666" s="3" t="str">
        <x:v>SHP-135</x:v>
      </x:c>
      <x:c r="H666" s="3" t="n">
        <x:v>103</x:v>
      </x:c>
      <x:c r="I666" s="3" t="str">
        <x:v>4-19</x:v>
      </x:c>
      <x:c r="J666" s="3" t="str">
        <x:v>شکست تعریف</x:v>
      </x:c>
      <x:c r="K666" s="3"/>
      <x:c r="L666" s="3"/>
    </x:row>
    <x:row r="667" ht="25" customHeight="1">
      <x:c r="A667" s="2" t="str">
        <x:v>FAN</x:v>
      </x:c>
      <x:c r="B667" s="3" t="str">
        <x:v>1405-06</x:v>
      </x:c>
      <x:c r="C667" s="3" t="str">
        <x:v>تراکنش‌دار به فعال سیستمی</x:v>
      </x:c>
      <x:c r="D667" s="3" t="str">
        <x:v>موبایلی</x:v>
      </x:c>
      <x:c r="E667" s="38" t="n">
        <x:v>100</x:v>
      </x:c>
      <x:c r="F667" s="3" t="str">
        <x:v>درصد</x:v>
      </x:c>
      <x:c r="G667" s="3" t="str">
        <x:v>SHP-135</x:v>
      </x:c>
      <x:c r="H667" s="3" t="n">
        <x:v>103</x:v>
      </x:c>
      <x:c r="I667" s="3" t="str">
        <x:v>4-19</x:v>
      </x:c>
      <x:c r="J667" s="3" t="str">
        <x:v>شکست تعریف</x:v>
      </x:c>
      <x:c r="K667" s="3"/>
      <x:c r="L667" s="3"/>
    </x:row>
    <x:row r="668" ht="25" customHeight="1">
      <x:c r="A668" s="2" t="str">
        <x:v>FAN</x:v>
      </x:c>
      <x:c r="B668" s="3" t="str">
        <x:v>1405-06</x:v>
      </x:c>
      <x:c r="C668" s="3" t="str">
        <x:v>تراکنش‌دار به فعال سیستمی</x:v>
      </x:c>
      <x:c r="D668" s="3" t="str">
        <x:v>همه</x:v>
      </x:c>
      <x:c r="E668" s="38" t="n">
        <x:v>56.13</x:v>
      </x:c>
      <x:c r="F668" s="3" t="str">
        <x:v>درصد</x:v>
      </x:c>
      <x:c r="G668" s="3" t="str">
        <x:v>SHP-135</x:v>
      </x:c>
      <x:c r="H668" s="3" t="n">
        <x:v>103</x:v>
      </x:c>
      <x:c r="I668" s="3" t="str">
        <x:v>4-19</x:v>
      </x:c>
      <x:c r="J668" s="3" t="str">
        <x:v>شکست تعریف</x:v>
      </x:c>
      <x:c r="K668" s="3"/>
      <x:c r="L668" s="3"/>
    </x:row>
    <x:row r="669" ht="25" customHeight="1">
      <x:c r="A669" s="2" t="str">
        <x:v>NETWORK</x:v>
      </x:c>
      <x:c r="B669" s="3" t="str">
        <x:v>1405-06</x:v>
      </x:c>
      <x:c r="C669" s="3" t="str">
        <x:v>تراکنش‌دار به فعال سیستمی</x:v>
      </x:c>
      <x:c r="D669" s="3" t="str">
        <x:v>کارت‌خوان</x:v>
      </x:c>
      <x:c r="E669" s="38" t="n">
        <x:v>81.99</x:v>
      </x:c>
      <x:c r="F669" s="3" t="str">
        <x:v>درصد</x:v>
      </x:c>
      <x:c r="G669" s="3" t="str">
        <x:v>SHP-135</x:v>
      </x:c>
      <x:c r="H669" s="3" t="n">
        <x:v>103</x:v>
      </x:c>
      <x:c r="I669" s="3" t="str">
        <x:v>4-19</x:v>
      </x:c>
      <x:c r="J669" s="3" t="str">
        <x:v>شکست تعریف</x:v>
      </x:c>
      <x:c r="K669" s="3"/>
      <x:c r="L669" s="3"/>
    </x:row>
    <x:row r="670" ht="25" customHeight="1">
      <x:c r="A670" s="2" t="str">
        <x:v>NETWORK</x:v>
      </x:c>
      <x:c r="B670" s="3" t="str">
        <x:v>1405-06</x:v>
      </x:c>
      <x:c r="C670" s="3" t="str">
        <x:v>تراکنش‌دار به فعال سیستمی</x:v>
      </x:c>
      <x:c r="D670" s="3" t="str">
        <x:v>اینترنتی</x:v>
      </x:c>
      <x:c r="E670" s="38" t="n">
        <x:v>19.74</x:v>
      </x:c>
      <x:c r="F670" s="3" t="str">
        <x:v>درصد</x:v>
      </x:c>
      <x:c r="G670" s="3" t="str">
        <x:v>SHP-135</x:v>
      </x:c>
      <x:c r="H670" s="3" t="n">
        <x:v>103</x:v>
      </x:c>
      <x:c r="I670" s="3" t="str">
        <x:v>4-19</x:v>
      </x:c>
      <x:c r="J670" s="3" t="str">
        <x:v>شکست تعریف</x:v>
      </x:c>
      <x:c r="K670" s="3"/>
      <x:c r="L670" s="3"/>
    </x:row>
    <x:row r="671" ht="25" customHeight="1">
      <x:c r="A671" s="2" t="str">
        <x:v>NETWORK</x:v>
      </x:c>
      <x:c r="B671" s="3" t="str">
        <x:v>1405-06</x:v>
      </x:c>
      <x:c r="C671" s="3" t="str">
        <x:v>تراکنش‌دار به فعال سیستمی</x:v>
      </x:c>
      <x:c r="D671" s="3" t="str">
        <x:v>کد دستوری</x:v>
      </x:c>
      <x:c r="E671" s="38" t="n">
        <x:v>24.92</x:v>
      </x:c>
      <x:c r="F671" s="3" t="str">
        <x:v>درصد</x:v>
      </x:c>
      <x:c r="G671" s="3" t="str">
        <x:v>SHP-135</x:v>
      </x:c>
      <x:c r="H671" s="3" t="n">
        <x:v>103</x:v>
      </x:c>
      <x:c r="I671" s="3" t="str">
        <x:v>4-19</x:v>
      </x:c>
      <x:c r="J671" s="3" t="str">
        <x:v>شکست تعریف</x:v>
      </x:c>
      <x:c r="K671" s="3"/>
      <x:c r="L671" s="3"/>
    </x:row>
    <x:row r="672" ht="25" customHeight="1">
      <x:c r="A672" s="2" t="str">
        <x:v>NETWORK</x:v>
      </x:c>
      <x:c r="B672" s="3" t="str">
        <x:v>1405-06</x:v>
      </x:c>
      <x:c r="C672" s="3" t="str">
        <x:v>تراکنش‌دار به فعال سیستمی</x:v>
      </x:c>
      <x:c r="D672" s="3" t="str">
        <x:v>موبایلی</x:v>
      </x:c>
      <x:c r="E672" s="38" t="n">
        <x:v>39.29</x:v>
      </x:c>
      <x:c r="F672" s="3" t="str">
        <x:v>درصد</x:v>
      </x:c>
      <x:c r="G672" s="3" t="str">
        <x:v>SHP-135</x:v>
      </x:c>
      <x:c r="H672" s="3" t="n">
        <x:v>103</x:v>
      </x:c>
      <x:c r="I672" s="3" t="str">
        <x:v>4-19</x:v>
      </x:c>
      <x:c r="J672" s="3" t="str">
        <x:v>شکست تعریف</x:v>
      </x:c>
      <x:c r="K672" s="3"/>
      <x:c r="L672" s="3"/>
    </x:row>
    <x:row r="673" ht="25" customHeight="1">
      <x:c r="A673" s="2" t="str">
        <x:v>NETWORK</x:v>
      </x:c>
      <x:c r="B673" s="3" t="str">
        <x:v>1405-06</x:v>
      </x:c>
      <x:c r="C673" s="3" t="str">
        <x:v>تراکنش‌دار به فعال سیستمی</x:v>
      </x:c>
      <x:c r="D673" s="3" t="str">
        <x:v>همه</x:v>
      </x:c>
      <x:c r="E673" s="38" t="n">
        <x:v>78.04</x:v>
      </x:c>
      <x:c r="F673" s="3" t="str">
        <x:v>درصد</x:v>
      </x:c>
      <x:c r="G673" s="3" t="str">
        <x:v>SHP-135</x:v>
      </x:c>
      <x:c r="H673" s="3" t="n">
        <x:v>103</x:v>
      </x:c>
      <x:c r="I673" s="3" t="str">
        <x:v>4-19</x:v>
      </x:c>
      <x:c r="J673" s="3" t="str">
        <x:v>شکست تعریف</x:v>
      </x:c>
      <x:c r="K673" s="3"/>
      <x:c r="L673" s="3"/>
    </x:row>
    <x:row r="674" ht="25" customHeight="1">
      <x:c r="A674" s="2" t="str">
        <x:v>AP</x:v>
      </x:c>
      <x:c r="B674" s="3" t="str">
        <x:v>1405-06</x:v>
      </x:c>
      <x:c r="C674" s="3" t="str">
        <x:v>سهم تعداد به تفکیک خدمت</x:v>
      </x:c>
      <x:c r="D674" s="3" t="str">
        <x:v>خرید</x:v>
      </x:c>
      <x:c r="E674" s="38" t="n">
        <x:v>3.86</x:v>
      </x:c>
      <x:c r="F674" s="3" t="str">
        <x:v>درصد</x:v>
      </x:c>
      <x:c r="G674" s="3" t="str">
        <x:v>SHP-135</x:v>
      </x:c>
      <x:c r="H674" s="3" t="n">
        <x:v>76</x:v>
      </x:c>
      <x:c r="I674" s="3" t="str">
        <x:v>4-3</x:v>
      </x:c>
      <x:c r="J674" s="3" t="str">
        <x:v>مجاز با کنترل</x:v>
      </x:c>
      <x:c r="K674" s="3"/>
      <x:c r="L674" s="3"/>
    </x:row>
    <x:row r="675" ht="25" customHeight="1">
      <x:c r="A675" s="2" t="str">
        <x:v>AP</x:v>
      </x:c>
      <x:c r="B675" s="3" t="str">
        <x:v>1405-06</x:v>
      </x:c>
      <x:c r="C675" s="3" t="str">
        <x:v>سهم تعداد به تفکیک خدمت</x:v>
      </x:c>
      <x:c r="D675" s="3" t="str">
        <x:v>قبض و شارژ</x:v>
      </x:c>
      <x:c r="E675" s="38" t="n">
        <x:v>26.35</x:v>
      </x:c>
      <x:c r="F675" s="3" t="str">
        <x:v>درصد</x:v>
      </x:c>
      <x:c r="G675" s="3" t="str">
        <x:v>SHP-135</x:v>
      </x:c>
      <x:c r="H675" s="3" t="n">
        <x:v>76</x:v>
      </x:c>
      <x:c r="I675" s="3" t="str">
        <x:v>4-3</x:v>
      </x:c>
      <x:c r="J675" s="3" t="str">
        <x:v>مجاز با کنترل</x:v>
      </x:c>
      <x:c r="K675" s="3"/>
      <x:c r="L675" s="3"/>
    </x:row>
    <x:row r="676" ht="25" customHeight="1">
      <x:c r="A676" s="2" t="str">
        <x:v>AP</x:v>
      </x:c>
      <x:c r="B676" s="3" t="str">
        <x:v>1405-06</x:v>
      </x:c>
      <x:c r="C676" s="3" t="str">
        <x:v>سهم تعداد به تفکیک خدمت</x:v>
      </x:c>
      <x:c r="D676" s="3" t="str">
        <x:v>مانده‌گیری</x:v>
      </x:c>
      <x:c r="E676" s="38" t="n">
        <x:v>8.87</x:v>
      </x:c>
      <x:c r="F676" s="3" t="str">
        <x:v>درصد</x:v>
      </x:c>
      <x:c r="G676" s="3" t="str">
        <x:v>SHP-135</x:v>
      </x:c>
      <x:c r="H676" s="3" t="n">
        <x:v>76</x:v>
      </x:c>
      <x:c r="I676" s="3" t="str">
        <x:v>4-3</x:v>
      </x:c>
      <x:c r="J676" s="3" t="str">
        <x:v>مجاز با کنترل</x:v>
      </x:c>
      <x:c r="K676" s="3"/>
      <x:c r="L676" s="3"/>
    </x:row>
    <x:row r="677" ht="25" customHeight="1">
      <x:c r="A677" s="2" t="str">
        <x:v>DAM</x:v>
      </x:c>
      <x:c r="B677" s="3" t="str">
        <x:v>1405-06</x:v>
      </x:c>
      <x:c r="C677" s="3" t="str">
        <x:v>سهم تعداد به تفکیک خدمت</x:v>
      </x:c>
      <x:c r="D677" s="3" t="str">
        <x:v>خرید</x:v>
      </x:c>
      <x:c r="E677" s="38" t="n">
        <x:v>0.23</x:v>
      </x:c>
      <x:c r="F677" s="3" t="str">
        <x:v>درصد</x:v>
      </x:c>
      <x:c r="G677" s="3" t="str">
        <x:v>SHP-135</x:v>
      </x:c>
      <x:c r="H677" s="3" t="n">
        <x:v>76</x:v>
      </x:c>
      <x:c r="I677" s="3" t="str">
        <x:v>4-3</x:v>
      </x:c>
      <x:c r="J677" s="3" t="str">
        <x:v>مجاز با کنترل</x:v>
      </x:c>
      <x:c r="K677" s="3"/>
      <x:c r="L677" s="3"/>
    </x:row>
    <x:row r="678" ht="25" customHeight="1">
      <x:c r="A678" s="2" t="str">
        <x:v>DAM</x:v>
      </x:c>
      <x:c r="B678" s="3" t="str">
        <x:v>1405-06</x:v>
      </x:c>
      <x:c r="C678" s="3" t="str">
        <x:v>سهم تعداد به تفکیک خدمت</x:v>
      </x:c>
      <x:c r="D678" s="3" t="str">
        <x:v>قبض و شارژ</x:v>
      </x:c>
      <x:c r="E678" s="38" t="n">
        <x:v>0.05</x:v>
      </x:c>
      <x:c r="F678" s="3" t="str">
        <x:v>درصد</x:v>
      </x:c>
      <x:c r="G678" s="3" t="str">
        <x:v>SHP-135</x:v>
      </x:c>
      <x:c r="H678" s="3" t="n">
        <x:v>76</x:v>
      </x:c>
      <x:c r="I678" s="3" t="str">
        <x:v>4-3</x:v>
      </x:c>
      <x:c r="J678" s="3" t="str">
        <x:v>مجاز با کنترل</x:v>
      </x:c>
      <x:c r="K678" s="3"/>
      <x:c r="L678" s="3"/>
    </x:row>
    <x:row r="679" ht="25" customHeight="1">
      <x:c r="A679" s="2" t="str">
        <x:v>DAM</x:v>
      </x:c>
      <x:c r="B679" s="3" t="str">
        <x:v>1405-06</x:v>
      </x:c>
      <x:c r="C679" s="3" t="str">
        <x:v>سهم تعداد به تفکیک خدمت</x:v>
      </x:c>
      <x:c r="D679" s="3" t="str">
        <x:v>مانده‌گیری</x:v>
      </x:c>
      <x:c r="E679" s="38" t="n">
        <x:v>0.3</x:v>
      </x:c>
      <x:c r="F679" s="3" t="str">
        <x:v>درصد</x:v>
      </x:c>
      <x:c r="G679" s="3" t="str">
        <x:v>SHP-135</x:v>
      </x:c>
      <x:c r="H679" s="3" t="n">
        <x:v>76</x:v>
      </x:c>
      <x:c r="I679" s="3" t="str">
        <x:v>4-3</x:v>
      </x:c>
      <x:c r="J679" s="3" t="str">
        <x:v>مجاز با کنترل</x:v>
      </x:c>
      <x:c r="K679" s="3"/>
      <x:c r="L679" s="3"/>
    </x:row>
    <x:row r="680" ht="25" customHeight="1">
      <x:c r="A680" s="2" t="str">
        <x:v>BEP</x:v>
      </x:c>
      <x:c r="B680" s="3" t="str">
        <x:v>1405-06</x:v>
      </x:c>
      <x:c r="C680" s="3" t="str">
        <x:v>سهم تعداد به تفکیک خدمت</x:v>
      </x:c>
      <x:c r="D680" s="3" t="str">
        <x:v>خرید</x:v>
      </x:c>
      <x:c r="E680" s="38" t="n">
        <x:v>22.48</x:v>
      </x:c>
      <x:c r="F680" s="3" t="str">
        <x:v>درصد</x:v>
      </x:c>
      <x:c r="G680" s="3" t="str">
        <x:v>SHP-135</x:v>
      </x:c>
      <x:c r="H680" s="3" t="n">
        <x:v>76</x:v>
      </x:c>
      <x:c r="I680" s="3" t="str">
        <x:v>4-3</x:v>
      </x:c>
      <x:c r="J680" s="3" t="str">
        <x:v>مجاز با کنترل</x:v>
      </x:c>
      <x:c r="K680" s="3"/>
      <x:c r="L680" s="3"/>
    </x:row>
    <x:row r="681" ht="25" customHeight="1">
      <x:c r="A681" s="2" t="str">
        <x:v>BEP</x:v>
      </x:c>
      <x:c r="B681" s="3" t="str">
        <x:v>1405-06</x:v>
      </x:c>
      <x:c r="C681" s="3" t="str">
        <x:v>سهم تعداد به تفکیک خدمت</x:v>
      </x:c>
      <x:c r="D681" s="3" t="str">
        <x:v>قبض و شارژ</x:v>
      </x:c>
      <x:c r="E681" s="38" t="n">
        <x:v>29.76</x:v>
      </x:c>
      <x:c r="F681" s="3" t="str">
        <x:v>درصد</x:v>
      </x:c>
      <x:c r="G681" s="3" t="str">
        <x:v>SHP-135</x:v>
      </x:c>
      <x:c r="H681" s="3" t="n">
        <x:v>76</x:v>
      </x:c>
      <x:c r="I681" s="3" t="str">
        <x:v>4-3</x:v>
      </x:c>
      <x:c r="J681" s="3" t="str">
        <x:v>مجاز با کنترل</x:v>
      </x:c>
      <x:c r="K681" s="3"/>
      <x:c r="L681" s="3"/>
    </x:row>
    <x:row r="682" ht="25" customHeight="1">
      <x:c r="A682" s="2" t="str">
        <x:v>BEP</x:v>
      </x:c>
      <x:c r="B682" s="3" t="str">
        <x:v>1405-06</x:v>
      </x:c>
      <x:c r="C682" s="3" t="str">
        <x:v>سهم تعداد به تفکیک خدمت</x:v>
      </x:c>
      <x:c r="D682" s="3" t="str">
        <x:v>مانده‌گیری</x:v>
      </x:c>
      <x:c r="E682" s="38" t="n">
        <x:v>17.31</x:v>
      </x:c>
      <x:c r="F682" s="3" t="str">
        <x:v>درصد</x:v>
      </x:c>
      <x:c r="G682" s="3" t="str">
        <x:v>SHP-135</x:v>
      </x:c>
      <x:c r="H682" s="3" t="n">
        <x:v>76</x:v>
      </x:c>
      <x:c r="I682" s="3" t="str">
        <x:v>4-3</x:v>
      </x:c>
      <x:c r="J682" s="3" t="str">
        <x:v>مجاز با کنترل</x:v>
      </x:c>
      <x:c r="K682" s="3"/>
      <x:c r="L682" s="3"/>
    </x:row>
    <x:row r="683" ht="25" customHeight="1">
      <x:c r="A683" s="2" t="str">
        <x:v>SAD</x:v>
      </x:c>
      <x:c r="B683" s="3" t="str">
        <x:v>1405-06</x:v>
      </x:c>
      <x:c r="C683" s="3" t="str">
        <x:v>سهم تعداد به تفکیک خدمت</x:v>
      </x:c>
      <x:c r="D683" s="3" t="str">
        <x:v>خرید</x:v>
      </x:c>
      <x:c r="E683" s="38" t="n">
        <x:v>6.43</x:v>
      </x:c>
      <x:c r="F683" s="3" t="str">
        <x:v>درصد</x:v>
      </x:c>
      <x:c r="G683" s="3" t="str">
        <x:v>SHP-135</x:v>
      </x:c>
      <x:c r="H683" s="3" t="n">
        <x:v>76</x:v>
      </x:c>
      <x:c r="I683" s="3" t="str">
        <x:v>4-3</x:v>
      </x:c>
      <x:c r="J683" s="3" t="str">
        <x:v>مجاز با کنترل</x:v>
      </x:c>
      <x:c r="K683" s="3"/>
      <x:c r="L683" s="3"/>
    </x:row>
    <x:row r="684" ht="25" customHeight="1">
      <x:c r="A684" s="2" t="str">
        <x:v>SAD</x:v>
      </x:c>
      <x:c r="B684" s="3" t="str">
        <x:v>1405-06</x:v>
      </x:c>
      <x:c r="C684" s="3" t="str">
        <x:v>سهم تعداد به تفکیک خدمت</x:v>
      </x:c>
      <x:c r="D684" s="3" t="str">
        <x:v>قبض و شارژ</x:v>
      </x:c>
      <x:c r="E684" s="38" t="n">
        <x:v>2.96</x:v>
      </x:c>
      <x:c r="F684" s="3" t="str">
        <x:v>درصد</x:v>
      </x:c>
      <x:c r="G684" s="3" t="str">
        <x:v>SHP-135</x:v>
      </x:c>
      <x:c r="H684" s="3" t="n">
        <x:v>76</x:v>
      </x:c>
      <x:c r="I684" s="3" t="str">
        <x:v>4-3</x:v>
      </x:c>
      <x:c r="J684" s="3" t="str">
        <x:v>مجاز با کنترل</x:v>
      </x:c>
      <x:c r="K684" s="3"/>
      <x:c r="L684" s="3"/>
    </x:row>
    <x:row r="685" ht="25" customHeight="1">
      <x:c r="A685" s="2" t="str">
        <x:v>SAD</x:v>
      </x:c>
      <x:c r="B685" s="3" t="str">
        <x:v>1405-06</x:v>
      </x:c>
      <x:c r="C685" s="3" t="str">
        <x:v>سهم تعداد به تفکیک خدمت</x:v>
      </x:c>
      <x:c r="D685" s="3" t="str">
        <x:v>مانده‌گیری</x:v>
      </x:c>
      <x:c r="E685" s="38" t="n">
        <x:v>6.59</x:v>
      </x:c>
      <x:c r="F685" s="3" t="str">
        <x:v>درصد</x:v>
      </x:c>
      <x:c r="G685" s="3" t="str">
        <x:v>SHP-135</x:v>
      </x:c>
      <x:c r="H685" s="3" t="n">
        <x:v>76</x:v>
      </x:c>
      <x:c r="I685" s="3" t="str">
        <x:v>4-3</x:v>
      </x:c>
      <x:c r="J685" s="3" t="str">
        <x:v>مجاز با کنترل</x:v>
      </x:c>
      <x:c r="K685" s="3"/>
      <x:c r="L685" s="3"/>
    </x:row>
    <x:row r="686" ht="25" customHeight="1">
      <x:c r="A686" s="2" t="str">
        <x:v>PEP</x:v>
      </x:c>
      <x:c r="B686" s="3" t="str">
        <x:v>1405-06</x:v>
      </x:c>
      <x:c r="C686" s="3" t="str">
        <x:v>سهم تعداد به تفکیک خدمت</x:v>
      </x:c>
      <x:c r="D686" s="3" t="str">
        <x:v>خرید</x:v>
      </x:c>
      <x:c r="E686" s="38" t="n">
        <x:v>4.48</x:v>
      </x:c>
      <x:c r="F686" s="3" t="str">
        <x:v>درصد</x:v>
      </x:c>
      <x:c r="G686" s="3" t="str">
        <x:v>SHP-135</x:v>
      </x:c>
      <x:c r="H686" s="3" t="n">
        <x:v>76</x:v>
      </x:c>
      <x:c r="I686" s="3" t="str">
        <x:v>4-3</x:v>
      </x:c>
      <x:c r="J686" s="3" t="str">
        <x:v>مجاز با کنترل</x:v>
      </x:c>
      <x:c r="K686" s="3"/>
      <x:c r="L686" s="3"/>
    </x:row>
    <x:row r="687" ht="25" customHeight="1">
      <x:c r="A687" s="2" t="str">
        <x:v>PEP</x:v>
      </x:c>
      <x:c r="B687" s="3" t="str">
        <x:v>1405-06</x:v>
      </x:c>
      <x:c r="C687" s="3" t="str">
        <x:v>سهم تعداد به تفکیک خدمت</x:v>
      </x:c>
      <x:c r="D687" s="3" t="str">
        <x:v>قبض و شارژ</x:v>
      </x:c>
      <x:c r="E687" s="38" t="n">
        <x:v>2.77</x:v>
      </x:c>
      <x:c r="F687" s="3" t="str">
        <x:v>درصد</x:v>
      </x:c>
      <x:c r="G687" s="3" t="str">
        <x:v>SHP-135</x:v>
      </x:c>
      <x:c r="H687" s="3" t="n">
        <x:v>76</x:v>
      </x:c>
      <x:c r="I687" s="3" t="str">
        <x:v>4-3</x:v>
      </x:c>
      <x:c r="J687" s="3" t="str">
        <x:v>مجاز با کنترل</x:v>
      </x:c>
      <x:c r="K687" s="3"/>
      <x:c r="L687" s="3"/>
    </x:row>
    <x:row r="688" ht="25" customHeight="1">
      <x:c r="A688" s="2" t="str">
        <x:v>PEP</x:v>
      </x:c>
      <x:c r="B688" s="3" t="str">
        <x:v>1405-06</x:v>
      </x:c>
      <x:c r="C688" s="3" t="str">
        <x:v>سهم تعداد به تفکیک خدمت</x:v>
      </x:c>
      <x:c r="D688" s="3" t="str">
        <x:v>مانده‌گیری</x:v>
      </x:c>
      <x:c r="E688" s="38" t="n">
        <x:v>6.17</x:v>
      </x:c>
      <x:c r="F688" s="3" t="str">
        <x:v>درصد</x:v>
      </x:c>
      <x:c r="G688" s="3" t="str">
        <x:v>SHP-135</x:v>
      </x:c>
      <x:c r="H688" s="3" t="n">
        <x:v>76</x:v>
      </x:c>
      <x:c r="I688" s="3" t="str">
        <x:v>4-3</x:v>
      </x:c>
      <x:c r="J688" s="3" t="str">
        <x:v>مجاز با کنترل</x:v>
      </x:c>
      <x:c r="K688" s="3"/>
      <x:c r="L688" s="3"/>
    </x:row>
    <x:row r="689" ht="25" customHeight="1">
      <x:c r="A689" s="2" t="str">
        <x:v>SEP</x:v>
      </x:c>
      <x:c r="B689" s="3" t="str">
        <x:v>1405-06</x:v>
      </x:c>
      <x:c r="C689" s="3" t="str">
        <x:v>سهم تعداد به تفکیک خدمت</x:v>
      </x:c>
      <x:c r="D689" s="3" t="str">
        <x:v>خرید</x:v>
      </x:c>
      <x:c r="E689" s="38" t="n">
        <x:v>20.08</x:v>
      </x:c>
      <x:c r="F689" s="3" t="str">
        <x:v>درصد</x:v>
      </x:c>
      <x:c r="G689" s="3" t="str">
        <x:v>SHP-135</x:v>
      </x:c>
      <x:c r="H689" s="3" t="n">
        <x:v>76</x:v>
      </x:c>
      <x:c r="I689" s="3" t="str">
        <x:v>4-3</x:v>
      </x:c>
      <x:c r="J689" s="3" t="str">
        <x:v>مجاز با کنترل</x:v>
      </x:c>
      <x:c r="K689" s="3"/>
      <x:c r="L689" s="3"/>
    </x:row>
    <x:row r="690" ht="25" customHeight="1">
      <x:c r="A690" s="2" t="str">
        <x:v>SEP</x:v>
      </x:c>
      <x:c r="B690" s="3" t="str">
        <x:v>1405-06</x:v>
      </x:c>
      <x:c r="C690" s="3" t="str">
        <x:v>سهم تعداد به تفکیک خدمت</x:v>
      </x:c>
      <x:c r="D690" s="3" t="str">
        <x:v>قبض و شارژ</x:v>
      </x:c>
      <x:c r="E690" s="38" t="n">
        <x:v>14.57</x:v>
      </x:c>
      <x:c r="F690" s="3" t="str">
        <x:v>درصد</x:v>
      </x:c>
      <x:c r="G690" s="3" t="str">
        <x:v>SHP-135</x:v>
      </x:c>
      <x:c r="H690" s="3" t="n">
        <x:v>76</x:v>
      </x:c>
      <x:c r="I690" s="3" t="str">
        <x:v>4-3</x:v>
      </x:c>
      <x:c r="J690" s="3" t="str">
        <x:v>مجاز با کنترل</x:v>
      </x:c>
      <x:c r="K690" s="3"/>
      <x:c r="L690" s="3"/>
    </x:row>
    <x:row r="691" ht="25" customHeight="1">
      <x:c r="A691" s="2" t="str">
        <x:v>SEP</x:v>
      </x:c>
      <x:c r="B691" s="3" t="str">
        <x:v>1405-06</x:v>
      </x:c>
      <x:c r="C691" s="3" t="str">
        <x:v>سهم تعداد به تفکیک خدمت</x:v>
      </x:c>
      <x:c r="D691" s="3" t="str">
        <x:v>مانده‌گیری</x:v>
      </x:c>
      <x:c r="E691" s="38" t="n">
        <x:v>17.13</x:v>
      </x:c>
      <x:c r="F691" s="3" t="str">
        <x:v>درصد</x:v>
      </x:c>
      <x:c r="G691" s="3" t="str">
        <x:v>SHP-135</x:v>
      </x:c>
      <x:c r="H691" s="3" t="n">
        <x:v>76</x:v>
      </x:c>
      <x:c r="I691" s="3" t="str">
        <x:v>4-3</x:v>
      </x:c>
      <x:c r="J691" s="3" t="str">
        <x:v>مجاز با کنترل</x:v>
      </x:c>
      <x:c r="K691" s="3"/>
      <x:c r="L691" s="3"/>
    </x:row>
    <x:row r="692" ht="25" customHeight="1">
      <x:c r="A692" s="2" t="str">
        <x:v>SPH</x:v>
      </x:c>
      <x:c r="B692" s="3" t="str">
        <x:v>1405-06</x:v>
      </x:c>
      <x:c r="C692" s="3" t="str">
        <x:v>سهم تعداد به تفکیک خدمت</x:v>
      </x:c>
      <x:c r="D692" s="3" t="str">
        <x:v>خرید</x:v>
      </x:c>
      <x:c r="E692" s="38" t="n">
        <x:v>3.72</x:v>
      </x:c>
      <x:c r="F692" s="3" t="str">
        <x:v>درصد</x:v>
      </x:c>
      <x:c r="G692" s="3" t="str">
        <x:v>SHP-135</x:v>
      </x:c>
      <x:c r="H692" s="3" t="n">
        <x:v>76</x:v>
      </x:c>
      <x:c r="I692" s="3" t="str">
        <x:v>4-3</x:v>
      </x:c>
      <x:c r="J692" s="3" t="str">
        <x:v>مجاز با کنترل</x:v>
      </x:c>
      <x:c r="K692" s="3"/>
      <x:c r="L692" s="3"/>
    </x:row>
    <x:row r="693" ht="25" customHeight="1">
      <x:c r="A693" s="2" t="str">
        <x:v>SPH</x:v>
      </x:c>
      <x:c r="B693" s="3" t="str">
        <x:v>1405-06</x:v>
      </x:c>
      <x:c r="C693" s="3" t="str">
        <x:v>سهم تعداد به تفکیک خدمت</x:v>
      </x:c>
      <x:c r="D693" s="3" t="str">
        <x:v>قبض و شارژ</x:v>
      </x:c>
      <x:c r="E693" s="38" t="n">
        <x:v>1.04</x:v>
      </x:c>
      <x:c r="F693" s="3" t="str">
        <x:v>درصد</x:v>
      </x:c>
      <x:c r="G693" s="3" t="str">
        <x:v>SHP-135</x:v>
      </x:c>
      <x:c r="H693" s="3" t="n">
        <x:v>76</x:v>
      </x:c>
      <x:c r="I693" s="3" t="str">
        <x:v>4-3</x:v>
      </x:c>
      <x:c r="J693" s="3" t="str">
        <x:v>مجاز با کنترل</x:v>
      </x:c>
      <x:c r="K693" s="3"/>
      <x:c r="L693" s="3"/>
    </x:row>
    <x:row r="694" ht="25" customHeight="1">
      <x:c r="A694" s="2" t="str">
        <x:v>SPH</x:v>
      </x:c>
      <x:c r="B694" s="3" t="str">
        <x:v>1405-06</x:v>
      </x:c>
      <x:c r="C694" s="3" t="str">
        <x:v>سهم تعداد به تفکیک خدمت</x:v>
      </x:c>
      <x:c r="D694" s="3" t="str">
        <x:v>مانده‌گیری</x:v>
      </x:c>
      <x:c r="E694" s="38" t="n">
        <x:v>4.79</x:v>
      </x:c>
      <x:c r="F694" s="3" t="str">
        <x:v>درصد</x:v>
      </x:c>
      <x:c r="G694" s="3" t="str">
        <x:v>SHP-135</x:v>
      </x:c>
      <x:c r="H694" s="3" t="n">
        <x:v>76</x:v>
      </x:c>
      <x:c r="I694" s="3" t="str">
        <x:v>4-3</x:v>
      </x:c>
      <x:c r="J694" s="3" t="str">
        <x:v>مجاز با کنترل</x:v>
      </x:c>
      <x:c r="K694" s="3"/>
      <x:c r="L694" s="3"/>
    </x:row>
    <x:row r="695" ht="25" customHeight="1">
      <x:c r="A695" s="2" t="str">
        <x:v>NOV</x:v>
      </x:c>
      <x:c r="B695" s="3" t="str">
        <x:v>1405-06</x:v>
      </x:c>
      <x:c r="C695" s="3" t="str">
        <x:v>سهم تعداد به تفکیک خدمت</x:v>
      </x:c>
      <x:c r="D695" s="3" t="str">
        <x:v>خرید</x:v>
      </x:c>
      <x:c r="E695" s="38" t="n">
        <x:v>11.49</x:v>
      </x:c>
      <x:c r="F695" s="3" t="str">
        <x:v>درصد</x:v>
      </x:c>
      <x:c r="G695" s="3" t="str">
        <x:v>SHP-135</x:v>
      </x:c>
      <x:c r="H695" s="3" t="n">
        <x:v>76</x:v>
      </x:c>
      <x:c r="I695" s="3" t="str">
        <x:v>4-3</x:v>
      </x:c>
      <x:c r="J695" s="3" t="str">
        <x:v>مجاز با کنترل</x:v>
      </x:c>
      <x:c r="K695" s="3"/>
      <x:c r="L695" s="3"/>
    </x:row>
    <x:row r="696" ht="25" customHeight="1">
      <x:c r="A696" s="2" t="str">
        <x:v>NOV</x:v>
      </x:c>
      <x:c r="B696" s="3" t="str">
        <x:v>1405-06</x:v>
      </x:c>
      <x:c r="C696" s="3" t="str">
        <x:v>سهم تعداد به تفکیک خدمت</x:v>
      </x:c>
      <x:c r="D696" s="3" t="str">
        <x:v>قبض و شارژ</x:v>
      </x:c>
      <x:c r="E696" s="38" t="n">
        <x:v>4.51</x:v>
      </x:c>
      <x:c r="F696" s="3" t="str">
        <x:v>درصد</x:v>
      </x:c>
      <x:c r="G696" s="3" t="str">
        <x:v>SHP-135</x:v>
      </x:c>
      <x:c r="H696" s="3" t="n">
        <x:v>76</x:v>
      </x:c>
      <x:c r="I696" s="3" t="str">
        <x:v>4-3</x:v>
      </x:c>
      <x:c r="J696" s="3" t="str">
        <x:v>مجاز با کنترل</x:v>
      </x:c>
      <x:c r="K696" s="3"/>
      <x:c r="L696" s="3"/>
    </x:row>
    <x:row r="697" ht="25" customHeight="1">
      <x:c r="A697" s="2" t="str">
        <x:v>NOV</x:v>
      </x:c>
      <x:c r="B697" s="3" t="str">
        <x:v>1405-06</x:v>
      </x:c>
      <x:c r="C697" s="3" t="str">
        <x:v>سهم تعداد به تفکیک خدمت</x:v>
      </x:c>
      <x:c r="D697" s="3" t="str">
        <x:v>مانده‌گیری</x:v>
      </x:c>
      <x:c r="E697" s="38" t="n">
        <x:v>15.63</x:v>
      </x:c>
      <x:c r="F697" s="3" t="str">
        <x:v>درصد</x:v>
      </x:c>
      <x:c r="G697" s="3" t="str">
        <x:v>SHP-135</x:v>
      </x:c>
      <x:c r="H697" s="3" t="n">
        <x:v>76</x:v>
      </x:c>
      <x:c r="I697" s="3" t="str">
        <x:v>4-3</x:v>
      </x:c>
      <x:c r="J697" s="3" t="str">
        <x:v>مجاز با کنترل</x:v>
      </x:c>
      <x:c r="K697" s="3"/>
      <x:c r="L697" s="3"/>
    </x:row>
    <x:row r="698" ht="25" customHeight="1">
      <x:c r="A698" s="2" t="str">
        <x:v>RTP</x:v>
      </x:c>
      <x:c r="B698" s="3" t="str">
        <x:v>1405-06</x:v>
      </x:c>
      <x:c r="C698" s="3" t="str">
        <x:v>سهم تعداد به تفکیک خدمت</x:v>
      </x:c>
      <x:c r="D698" s="3" t="str">
        <x:v>خرید</x:v>
      </x:c>
      <x:c r="E698" s="38" t="n">
        <x:v>11.89</x:v>
      </x:c>
      <x:c r="F698" s="3" t="str">
        <x:v>درصد</x:v>
      </x:c>
      <x:c r="G698" s="3" t="str">
        <x:v>SHP-135</x:v>
      </x:c>
      <x:c r="H698" s="3" t="n">
        <x:v>76</x:v>
      </x:c>
      <x:c r="I698" s="3" t="str">
        <x:v>4-3</x:v>
      </x:c>
      <x:c r="J698" s="3" t="str">
        <x:v>مجاز با کنترل</x:v>
      </x:c>
      <x:c r="K698" s="3"/>
      <x:c r="L698" s="3"/>
    </x:row>
    <x:row r="699" ht="25" customHeight="1">
      <x:c r="A699" s="2" t="str">
        <x:v>RTP</x:v>
      </x:c>
      <x:c r="B699" s="3" t="str">
        <x:v>1405-06</x:v>
      </x:c>
      <x:c r="C699" s="3" t="str">
        <x:v>سهم تعداد به تفکیک خدمت</x:v>
      </x:c>
      <x:c r="D699" s="3" t="str">
        <x:v>قبض و شارژ</x:v>
      </x:c>
      <x:c r="E699" s="38" t="n">
        <x:v>15.29</x:v>
      </x:c>
      <x:c r="F699" s="3" t="str">
        <x:v>درصد</x:v>
      </x:c>
      <x:c r="G699" s="3" t="str">
        <x:v>SHP-135</x:v>
      </x:c>
      <x:c r="H699" s="3" t="n">
        <x:v>76</x:v>
      </x:c>
      <x:c r="I699" s="3" t="str">
        <x:v>4-3</x:v>
      </x:c>
      <x:c r="J699" s="3" t="str">
        <x:v>مجاز با کنترل</x:v>
      </x:c>
      <x:c r="K699" s="3"/>
      <x:c r="L699" s="3"/>
    </x:row>
    <x:row r="700" ht="25" customHeight="1">
      <x:c r="A700" s="2" t="str">
        <x:v>RTP</x:v>
      </x:c>
      <x:c r="B700" s="3" t="str">
        <x:v>1405-06</x:v>
      </x:c>
      <x:c r="C700" s="3" t="str">
        <x:v>سهم تعداد به تفکیک خدمت</x:v>
      </x:c>
      <x:c r="D700" s="3" t="str">
        <x:v>مانده‌گیری</x:v>
      </x:c>
      <x:c r="E700" s="38" t="n">
        <x:v>12.9</x:v>
      </x:c>
      <x:c r="F700" s="3" t="str">
        <x:v>درصد</x:v>
      </x:c>
      <x:c r="G700" s="3" t="str">
        <x:v>SHP-135</x:v>
      </x:c>
      <x:c r="H700" s="3" t="n">
        <x:v>76</x:v>
      </x:c>
      <x:c r="I700" s="3" t="str">
        <x:v>4-3</x:v>
      </x:c>
      <x:c r="J700" s="3" t="str">
        <x:v>مجاز با کنترل</x:v>
      </x:c>
      <x:c r="K700" s="3"/>
      <x:c r="L700" s="3"/>
    </x:row>
    <x:row r="701" ht="25" customHeight="1">
      <x:c r="A701" s="2" t="str">
        <x:v>ARV</x:v>
      </x:c>
      <x:c r="B701" s="3" t="str">
        <x:v>1405-06</x:v>
      </x:c>
      <x:c r="C701" s="3" t="str">
        <x:v>سهم تعداد به تفکیک خدمت</x:v>
      </x:c>
      <x:c r="D701" s="3" t="str">
        <x:v>خرید</x:v>
      </x:c>
      <x:c r="E701" s="38" t="n">
        <x:v>8.21</x:v>
      </x:c>
      <x:c r="F701" s="3" t="str">
        <x:v>درصد</x:v>
      </x:c>
      <x:c r="G701" s="3" t="str">
        <x:v>SHP-135</x:v>
      </x:c>
      <x:c r="H701" s="3" t="n">
        <x:v>76</x:v>
      </x:c>
      <x:c r="I701" s="3" t="str">
        <x:v>4-3</x:v>
      </x:c>
      <x:c r="J701" s="3" t="str">
        <x:v>مجاز با کنترل</x:v>
      </x:c>
      <x:c r="K701" s="3"/>
      <x:c r="L701" s="3"/>
    </x:row>
    <x:row r="702" ht="25" customHeight="1">
      <x:c r="A702" s="2" t="str">
        <x:v>ARV</x:v>
      </x:c>
      <x:c r="B702" s="3" t="str">
        <x:v>1405-06</x:v>
      </x:c>
      <x:c r="C702" s="3" t="str">
        <x:v>سهم تعداد به تفکیک خدمت</x:v>
      </x:c>
      <x:c r="D702" s="3" t="str">
        <x:v>قبض و شارژ</x:v>
      </x:c>
      <x:c r="E702" s="38" t="n">
        <x:v>0.18</x:v>
      </x:c>
      <x:c r="F702" s="3" t="str">
        <x:v>درصد</x:v>
      </x:c>
      <x:c r="G702" s="3" t="str">
        <x:v>SHP-135</x:v>
      </x:c>
      <x:c r="H702" s="3" t="n">
        <x:v>76</x:v>
      </x:c>
      <x:c r="I702" s="3" t="str">
        <x:v>4-3</x:v>
      </x:c>
      <x:c r="J702" s="3" t="str">
        <x:v>مجاز با کنترل</x:v>
      </x:c>
      <x:c r="K702" s="3"/>
      <x:c r="L702" s="3"/>
    </x:row>
    <x:row r="703" ht="25" customHeight="1">
      <x:c r="A703" s="2" t="str">
        <x:v>ARV</x:v>
      </x:c>
      <x:c r="B703" s="3" t="str">
        <x:v>1405-06</x:v>
      </x:c>
      <x:c r="C703" s="3" t="str">
        <x:v>سهم تعداد به تفکیک خدمت</x:v>
      </x:c>
      <x:c r="D703" s="3" t="str">
        <x:v>مانده‌گیری</x:v>
      </x:c>
      <x:c r="E703" s="38" t="n">
        <x:v>0.85</x:v>
      </x:c>
      <x:c r="F703" s="3" t="str">
        <x:v>درصد</x:v>
      </x:c>
      <x:c r="G703" s="3" t="str">
        <x:v>SHP-135</x:v>
      </x:c>
      <x:c r="H703" s="3" t="n">
        <x:v>76</x:v>
      </x:c>
      <x:c r="I703" s="3" t="str">
        <x:v>4-3</x:v>
      </x:c>
      <x:c r="J703" s="3" t="str">
        <x:v>مجاز با کنترل</x:v>
      </x:c>
      <x:c r="K703" s="3"/>
      <x:c r="L703" s="3"/>
    </x:row>
    <x:row r="704" ht="25" customHeight="1">
      <x:c r="A704" s="2" t="str">
        <x:v>FAN</x:v>
      </x:c>
      <x:c r="B704" s="3" t="str">
        <x:v>1405-06</x:v>
      </x:c>
      <x:c r="C704" s="3" t="str">
        <x:v>سهم تعداد به تفکیک خدمت</x:v>
      </x:c>
      <x:c r="D704" s="3" t="str">
        <x:v>خرید</x:v>
      </x:c>
      <x:c r="E704" s="38" t="n">
        <x:v>1.7</x:v>
      </x:c>
      <x:c r="F704" s="3" t="str">
        <x:v>درصد</x:v>
      </x:c>
      <x:c r="G704" s="3" t="str">
        <x:v>SHP-135</x:v>
      </x:c>
      <x:c r="H704" s="3" t="n">
        <x:v>76</x:v>
      </x:c>
      <x:c r="I704" s="3" t="str">
        <x:v>4-3</x:v>
      </x:c>
      <x:c r="J704" s="3" t="str">
        <x:v>مجاز با کنترل</x:v>
      </x:c>
      <x:c r="K704" s="3"/>
      <x:c r="L704" s="3"/>
    </x:row>
    <x:row r="705" ht="25" customHeight="1">
      <x:c r="A705" s="2" t="str">
        <x:v>FAN</x:v>
      </x:c>
      <x:c r="B705" s="3" t="str">
        <x:v>1405-06</x:v>
      </x:c>
      <x:c r="C705" s="3" t="str">
        <x:v>سهم تعداد به تفکیک خدمت</x:v>
      </x:c>
      <x:c r="D705" s="3" t="str">
        <x:v>قبض و شارژ</x:v>
      </x:c>
      <x:c r="E705" s="38" t="n">
        <x:v>0.57</x:v>
      </x:c>
      <x:c r="F705" s="3" t="str">
        <x:v>درصد</x:v>
      </x:c>
      <x:c r="G705" s="3" t="str">
        <x:v>SHP-135</x:v>
      </x:c>
      <x:c r="H705" s="3" t="n">
        <x:v>76</x:v>
      </x:c>
      <x:c r="I705" s="3" t="str">
        <x:v>4-3</x:v>
      </x:c>
      <x:c r="J705" s="3" t="str">
        <x:v>مجاز با کنترل</x:v>
      </x:c>
      <x:c r="K705" s="3"/>
      <x:c r="L705" s="3"/>
    </x:row>
    <x:row r="706" ht="25" customHeight="1">
      <x:c r="A706" s="2" t="str">
        <x:v>FAN</x:v>
      </x:c>
      <x:c r="B706" s="3" t="str">
        <x:v>1405-06</x:v>
      </x:c>
      <x:c r="C706" s="3" t="str">
        <x:v>سهم تعداد به تفکیک خدمت</x:v>
      </x:c>
      <x:c r="D706" s="3" t="str">
        <x:v>مانده‌گیری</x:v>
      </x:c>
      <x:c r="E706" s="38" t="n">
        <x:v>2.87</x:v>
      </x:c>
      <x:c r="F706" s="3" t="str">
        <x:v>درصد</x:v>
      </x:c>
      <x:c r="G706" s="3" t="str">
        <x:v>SHP-135</x:v>
      </x:c>
      <x:c r="H706" s="3" t="n">
        <x:v>76</x:v>
      </x:c>
      <x:c r="I706" s="3" t="str">
        <x:v>4-3</x:v>
      </x:c>
      <x:c r="J706" s="3" t="str">
        <x:v>مجاز با کنترل</x:v>
      </x:c>
      <x:c r="K706" s="3"/>
      <x:c r="L706" s="3"/>
    </x:row>
    <x:row r="707" ht="25" customHeight="1">
      <x:c r="A707" s="2" t="str">
        <x:v>KISH</x:v>
      </x:c>
      <x:c r="B707" s="3" t="str">
        <x:v>1405-06</x:v>
      </x:c>
      <x:c r="C707" s="3" t="str">
        <x:v>سهم تعداد به تفکیک خدمت</x:v>
      </x:c>
      <x:c r="D707" s="3" t="str">
        <x:v>خرید</x:v>
      </x:c>
      <x:c r="E707" s="38" t="n">
        <x:v>5.42</x:v>
      </x:c>
      <x:c r="F707" s="3" t="str">
        <x:v>درصد</x:v>
      </x:c>
      <x:c r="G707" s="3" t="str">
        <x:v>SHP-135</x:v>
      </x:c>
      <x:c r="H707" s="3" t="n">
        <x:v>76</x:v>
      </x:c>
      <x:c r="I707" s="3" t="str">
        <x:v>4-3</x:v>
      </x:c>
      <x:c r="J707" s="3" t="str">
        <x:v>مجاز با کنترل</x:v>
      </x:c>
      <x:c r="K707" s="3"/>
      <x:c r="L707" s="3"/>
    </x:row>
    <x:row r="708" ht="25" customHeight="1">
      <x:c r="A708" s="2" t="str">
        <x:v>KISH</x:v>
      </x:c>
      <x:c r="B708" s="3" t="str">
        <x:v>1405-06</x:v>
      </x:c>
      <x:c r="C708" s="3" t="str">
        <x:v>سهم تعداد به تفکیک خدمت</x:v>
      </x:c>
      <x:c r="D708" s="3" t="str">
        <x:v>قبض و شارژ</x:v>
      </x:c>
      <x:c r="E708" s="38" t="n">
        <x:v>1.94</x:v>
      </x:c>
      <x:c r="F708" s="3" t="str">
        <x:v>درصد</x:v>
      </x:c>
      <x:c r="G708" s="3" t="str">
        <x:v>SHP-135</x:v>
      </x:c>
      <x:c r="H708" s="3" t="n">
        <x:v>76</x:v>
      </x:c>
      <x:c r="I708" s="3" t="str">
        <x:v>4-3</x:v>
      </x:c>
      <x:c r="J708" s="3" t="str">
        <x:v>مجاز با کنترل</x:v>
      </x:c>
      <x:c r="K708" s="3"/>
      <x:c r="L708" s="3"/>
    </x:row>
    <x:row r="709" ht="25" customHeight="1">
      <x:c r="A709" s="2" t="str">
        <x:v>KISH</x:v>
      </x:c>
      <x:c r="B709" s="3" t="str">
        <x:v>1405-06</x:v>
      </x:c>
      <x:c r="C709" s="3" t="str">
        <x:v>سهم تعداد به تفکیک خدمت</x:v>
      </x:c>
      <x:c r="D709" s="3" t="str">
        <x:v>مانده‌گیری</x:v>
      </x:c>
      <x:c r="E709" s="38" t="n">
        <x:v>6.58</x:v>
      </x:c>
      <x:c r="F709" s="3" t="str">
        <x:v>درصد</x:v>
      </x:c>
      <x:c r="G709" s="3" t="str">
        <x:v>SHP-135</x:v>
      </x:c>
      <x:c r="H709" s="3" t="n">
        <x:v>76</x:v>
      </x:c>
      <x:c r="I709" s="3" t="str">
        <x:v>4-3</x:v>
      </x:c>
      <x:c r="J709" s="3" t="str">
        <x:v>مجاز با کنترل</x:v>
      </x:c>
      <x:c r="K709" s="3"/>
      <x:c r="L709" s="3"/>
    </x:row>
    <x:row r="710" ht="25" customHeight="1">
      <x:c r="A710" s="2" t="str">
        <x:v>AP</x:v>
      </x:c>
      <x:c r="B710" s="3" t="str">
        <x:v>1405-06</x:v>
      </x:c>
      <x:c r="C710" s="3" t="str">
        <x:v>سهم مبلغ به تفکیک خدمت</x:v>
      </x:c>
      <x:c r="D710" s="3" t="str">
        <x:v>خرید</x:v>
      </x:c>
      <x:c r="E710" s="38" t="n">
        <x:v>5.01</x:v>
      </x:c>
      <x:c r="F710" s="3" t="str">
        <x:v>درصد</x:v>
      </x:c>
      <x:c r="G710" s="3" t="str">
        <x:v>SHP-135</x:v>
      </x:c>
      <x:c r="H710" s="3" t="n">
        <x:v>78</x:v>
      </x:c>
      <x:c r="I710" s="3" t="str">
        <x:v>4-4</x:v>
      </x:c>
      <x:c r="J710" s="3" t="str">
        <x:v>مجاز با کنترل</x:v>
      </x:c>
      <x:c r="K710" s="3"/>
      <x:c r="L710" s="3"/>
    </x:row>
    <x:row r="711" ht="25" customHeight="1">
      <x:c r="A711" s="2" t="str">
        <x:v>AP</x:v>
      </x:c>
      <x:c r="B711" s="3" t="str">
        <x:v>1405-06</x:v>
      </x:c>
      <x:c r="C711" s="3" t="str">
        <x:v>سهم مبلغ به تفکیک خدمت</x:v>
      </x:c>
      <x:c r="D711" s="3" t="str">
        <x:v>قبض و شارژ</x:v>
      </x:c>
      <x:c r="E711" s="38" t="n">
        <x:v>18.12</x:v>
      </x:c>
      <x:c r="F711" s="3" t="str">
        <x:v>درصد</x:v>
      </x:c>
      <x:c r="G711" s="3" t="str">
        <x:v>SHP-135</x:v>
      </x:c>
      <x:c r="H711" s="3" t="n">
        <x:v>78</x:v>
      </x:c>
      <x:c r="I711" s="3" t="str">
        <x:v>4-4</x:v>
      </x:c>
      <x:c r="J711" s="3" t="str">
        <x:v>مجاز با کنترل</x:v>
      </x:c>
      <x:c r="K711" s="3"/>
      <x:c r="L711" s="3"/>
    </x:row>
    <x:row r="712" ht="25" customHeight="1">
      <x:c r="A712" s="2" t="str">
        <x:v>DAM</x:v>
      </x:c>
      <x:c r="B712" s="3" t="str">
        <x:v>1405-06</x:v>
      </x:c>
      <x:c r="C712" s="3" t="str">
        <x:v>سهم مبلغ به تفکیک خدمت</x:v>
      </x:c>
      <x:c r="D712" s="3" t="str">
        <x:v>خرید</x:v>
      </x:c>
      <x:c r="E712" s="38" t="n">
        <x:v>0.17</x:v>
      </x:c>
      <x:c r="F712" s="3" t="str">
        <x:v>درصد</x:v>
      </x:c>
      <x:c r="G712" s="3" t="str">
        <x:v>SHP-135</x:v>
      </x:c>
      <x:c r="H712" s="3" t="n">
        <x:v>78</x:v>
      </x:c>
      <x:c r="I712" s="3" t="str">
        <x:v>4-4</x:v>
      </x:c>
      <x:c r="J712" s="3" t="str">
        <x:v>مجاز با کنترل</x:v>
      </x:c>
      <x:c r="K712" s="3"/>
      <x:c r="L712" s="3"/>
    </x:row>
    <x:row r="713" ht="25" customHeight="1">
      <x:c r="A713" s="2" t="str">
        <x:v>DAM</x:v>
      </x:c>
      <x:c r="B713" s="3" t="str">
        <x:v>1405-06</x:v>
      </x:c>
      <x:c r="C713" s="3" t="str">
        <x:v>سهم مبلغ به تفکیک خدمت</x:v>
      </x:c>
      <x:c r="D713" s="3" t="str">
        <x:v>قبض و شارژ</x:v>
      </x:c>
      <x:c r="E713" s="38" t="n">
        <x:v>0.03</x:v>
      </x:c>
      <x:c r="F713" s="3" t="str">
        <x:v>درصد</x:v>
      </x:c>
      <x:c r="G713" s="3" t="str">
        <x:v>SHP-135</x:v>
      </x:c>
      <x:c r="H713" s="3" t="n">
        <x:v>78</x:v>
      </x:c>
      <x:c r="I713" s="3" t="str">
        <x:v>4-4</x:v>
      </x:c>
      <x:c r="J713" s="3" t="str">
        <x:v>مجاز با کنترل</x:v>
      </x:c>
      <x:c r="K713" s="3"/>
      <x:c r="L713" s="3"/>
    </x:row>
    <x:row r="714" ht="25" customHeight="1">
      <x:c r="A714" s="2" t="str">
        <x:v>BEP</x:v>
      </x:c>
      <x:c r="B714" s="3" t="str">
        <x:v>1405-06</x:v>
      </x:c>
      <x:c r="C714" s="3" t="str">
        <x:v>سهم مبلغ به تفکیک خدمت</x:v>
      </x:c>
      <x:c r="D714" s="3" t="str">
        <x:v>خرید</x:v>
      </x:c>
      <x:c r="E714" s="38" t="n">
        <x:v>26.48</x:v>
      </x:c>
      <x:c r="F714" s="3" t="str">
        <x:v>درصد</x:v>
      </x:c>
      <x:c r="G714" s="3" t="str">
        <x:v>SHP-135</x:v>
      </x:c>
      <x:c r="H714" s="3" t="n">
        <x:v>78</x:v>
      </x:c>
      <x:c r="I714" s="3" t="str">
        <x:v>4-4</x:v>
      </x:c>
      <x:c r="J714" s="3" t="str">
        <x:v>مجاز با کنترل</x:v>
      </x:c>
      <x:c r="K714" s="3"/>
      <x:c r="L714" s="3"/>
    </x:row>
    <x:row r="715" ht="25" customHeight="1">
      <x:c r="A715" s="2" t="str">
        <x:v>BEP</x:v>
      </x:c>
      <x:c r="B715" s="3" t="str">
        <x:v>1405-06</x:v>
      </x:c>
      <x:c r="C715" s="3" t="str">
        <x:v>سهم مبلغ به تفکیک خدمت</x:v>
      </x:c>
      <x:c r="D715" s="3" t="str">
        <x:v>قبض و شارژ</x:v>
      </x:c>
      <x:c r="E715" s="38" t="n">
        <x:v>15.37</x:v>
      </x:c>
      <x:c r="F715" s="3" t="str">
        <x:v>درصد</x:v>
      </x:c>
      <x:c r="G715" s="3" t="str">
        <x:v>SHP-135</x:v>
      </x:c>
      <x:c r="H715" s="3" t="n">
        <x:v>78</x:v>
      </x:c>
      <x:c r="I715" s="3" t="str">
        <x:v>4-4</x:v>
      </x:c>
      <x:c r="J715" s="3" t="str">
        <x:v>مجاز با کنترل</x:v>
      </x:c>
      <x:c r="K715" s="3"/>
      <x:c r="L715" s="3"/>
    </x:row>
    <x:row r="716" ht="25" customHeight="1">
      <x:c r="A716" s="2" t="str">
        <x:v>SAD</x:v>
      </x:c>
      <x:c r="B716" s="3" t="str">
        <x:v>1405-06</x:v>
      </x:c>
      <x:c r="C716" s="3" t="str">
        <x:v>سهم مبلغ به تفکیک خدمت</x:v>
      </x:c>
      <x:c r="D716" s="3" t="str">
        <x:v>خرید</x:v>
      </x:c>
      <x:c r="E716" s="38" t="n">
        <x:v>10.08</x:v>
      </x:c>
      <x:c r="F716" s="3" t="str">
        <x:v>درصد</x:v>
      </x:c>
      <x:c r="G716" s="3" t="str">
        <x:v>SHP-135</x:v>
      </x:c>
      <x:c r="H716" s="3" t="n">
        <x:v>78</x:v>
      </x:c>
      <x:c r="I716" s="3" t="str">
        <x:v>4-4</x:v>
      </x:c>
      <x:c r="J716" s="3" t="str">
        <x:v>مجاز با کنترل</x:v>
      </x:c>
      <x:c r="K716" s="3"/>
      <x:c r="L716" s="3"/>
    </x:row>
    <x:row r="717" ht="25" customHeight="1">
      <x:c r="A717" s="2" t="str">
        <x:v>SAD</x:v>
      </x:c>
      <x:c r="B717" s="3" t="str">
        <x:v>1405-06</x:v>
      </x:c>
      <x:c r="C717" s="3" t="str">
        <x:v>سهم مبلغ به تفکیک خدمت</x:v>
      </x:c>
      <x:c r="D717" s="3" t="str">
        <x:v>قبض و شارژ</x:v>
      </x:c>
      <x:c r="E717" s="38" t="n">
        <x:v>9.99</x:v>
      </x:c>
      <x:c r="F717" s="3" t="str">
        <x:v>درصد</x:v>
      </x:c>
      <x:c r="G717" s="3" t="str">
        <x:v>SHP-135</x:v>
      </x:c>
      <x:c r="H717" s="3" t="n">
        <x:v>78</x:v>
      </x:c>
      <x:c r="I717" s="3" t="str">
        <x:v>4-4</x:v>
      </x:c>
      <x:c r="J717" s="3" t="str">
        <x:v>مجاز با کنترل</x:v>
      </x:c>
      <x:c r="K717" s="3"/>
      <x:c r="L717" s="3"/>
    </x:row>
    <x:row r="718" ht="25" customHeight="1">
      <x:c r="A718" s="2" t="str">
        <x:v>PEP</x:v>
      </x:c>
      <x:c r="B718" s="3" t="str">
        <x:v>1405-06</x:v>
      </x:c>
      <x:c r="C718" s="3" t="str">
        <x:v>سهم مبلغ به تفکیک خدمت</x:v>
      </x:c>
      <x:c r="D718" s="3" t="str">
        <x:v>خرید</x:v>
      </x:c>
      <x:c r="E718" s="38" t="n">
        <x:v>5.31</x:v>
      </x:c>
      <x:c r="F718" s="3" t="str">
        <x:v>درصد</x:v>
      </x:c>
      <x:c r="G718" s="3" t="str">
        <x:v>SHP-135</x:v>
      </x:c>
      <x:c r="H718" s="3" t="n">
        <x:v>78</x:v>
      </x:c>
      <x:c r="I718" s="3" t="str">
        <x:v>4-4</x:v>
      </x:c>
      <x:c r="J718" s="3" t="str">
        <x:v>مجاز با کنترل</x:v>
      </x:c>
      <x:c r="K718" s="3"/>
      <x:c r="L718" s="3"/>
    </x:row>
    <x:row r="719" ht="25" customHeight="1">
      <x:c r="A719" s="2" t="str">
        <x:v>PEP</x:v>
      </x:c>
      <x:c r="B719" s="3" t="str">
        <x:v>1405-06</x:v>
      </x:c>
      <x:c r="C719" s="3" t="str">
        <x:v>سهم مبلغ به تفکیک خدمت</x:v>
      </x:c>
      <x:c r="D719" s="3" t="str">
        <x:v>قبض و شارژ</x:v>
      </x:c>
      <x:c r="E719" s="38" t="n">
        <x:v>5.17</x:v>
      </x:c>
      <x:c r="F719" s="3" t="str">
        <x:v>درصد</x:v>
      </x:c>
      <x:c r="G719" s="3" t="str">
        <x:v>SHP-135</x:v>
      </x:c>
      <x:c r="H719" s="3" t="n">
        <x:v>78</x:v>
      </x:c>
      <x:c r="I719" s="3" t="str">
        <x:v>4-4</x:v>
      </x:c>
      <x:c r="J719" s="3" t="str">
        <x:v>مجاز با کنترل</x:v>
      </x:c>
      <x:c r="K719" s="3"/>
      <x:c r="L719" s="3"/>
    </x:row>
    <x:row r="720" ht="25" customHeight="1">
      <x:c r="A720" s="2" t="str">
        <x:v>SEP</x:v>
      </x:c>
      <x:c r="B720" s="3" t="str">
        <x:v>1405-06</x:v>
      </x:c>
      <x:c r="C720" s="3" t="str">
        <x:v>سهم مبلغ به تفکیک خدمت</x:v>
      </x:c>
      <x:c r="D720" s="3" t="str">
        <x:v>خرید</x:v>
      </x:c>
      <x:c r="E720" s="38" t="n">
        <x:v>19.81</x:v>
      </x:c>
      <x:c r="F720" s="3" t="str">
        <x:v>درصد</x:v>
      </x:c>
      <x:c r="G720" s="3" t="str">
        <x:v>SHP-135</x:v>
      </x:c>
      <x:c r="H720" s="3" t="n">
        <x:v>78</x:v>
      </x:c>
      <x:c r="I720" s="3" t="str">
        <x:v>4-4</x:v>
      </x:c>
      <x:c r="J720" s="3" t="str">
        <x:v>مجاز با کنترل</x:v>
      </x:c>
      <x:c r="K720" s="3"/>
      <x:c r="L720" s="3"/>
    </x:row>
    <x:row r="721" ht="25" customHeight="1">
      <x:c r="A721" s="2" t="str">
        <x:v>SEP</x:v>
      </x:c>
      <x:c r="B721" s="3" t="str">
        <x:v>1405-06</x:v>
      </x:c>
      <x:c r="C721" s="3" t="str">
        <x:v>سهم مبلغ به تفکیک خدمت</x:v>
      </x:c>
      <x:c r="D721" s="3" t="str">
        <x:v>قبض و شارژ</x:v>
      </x:c>
      <x:c r="E721" s="38" t="n">
        <x:v>14.36</x:v>
      </x:c>
      <x:c r="F721" s="3" t="str">
        <x:v>درصد</x:v>
      </x:c>
      <x:c r="G721" s="3" t="str">
        <x:v>SHP-135</x:v>
      </x:c>
      <x:c r="H721" s="3" t="n">
        <x:v>78</x:v>
      </x:c>
      <x:c r="I721" s="3" t="str">
        <x:v>4-4</x:v>
      </x:c>
      <x:c r="J721" s="3" t="str">
        <x:v>مجاز با کنترل</x:v>
      </x:c>
      <x:c r="K721" s="3"/>
      <x:c r="L721" s="3"/>
    </x:row>
    <x:row r="722" ht="25" customHeight="1">
      <x:c r="A722" s="2" t="str">
        <x:v>SPH</x:v>
      </x:c>
      <x:c r="B722" s="3" t="str">
        <x:v>1405-06</x:v>
      </x:c>
      <x:c r="C722" s="3" t="str">
        <x:v>سهم مبلغ به تفکیک خدمت</x:v>
      </x:c>
      <x:c r="D722" s="3" t="str">
        <x:v>خرید</x:v>
      </x:c>
      <x:c r="E722" s="38" t="n">
        <x:v>4.58</x:v>
      </x:c>
      <x:c r="F722" s="3" t="str">
        <x:v>درصد</x:v>
      </x:c>
      <x:c r="G722" s="3" t="str">
        <x:v>SHP-135</x:v>
      </x:c>
      <x:c r="H722" s="3" t="n">
        <x:v>78</x:v>
      </x:c>
      <x:c r="I722" s="3" t="str">
        <x:v>4-4</x:v>
      </x:c>
      <x:c r="J722" s="3" t="str">
        <x:v>مجاز با کنترل</x:v>
      </x:c>
      <x:c r="K722" s="3"/>
      <x:c r="L722" s="3"/>
    </x:row>
    <x:row r="723" ht="25" customHeight="1">
      <x:c r="A723" s="2" t="str">
        <x:v>SPH</x:v>
      </x:c>
      <x:c r="B723" s="3" t="str">
        <x:v>1405-06</x:v>
      </x:c>
      <x:c r="C723" s="3" t="str">
        <x:v>سهم مبلغ به تفکیک خدمت</x:v>
      </x:c>
      <x:c r="D723" s="3" t="str">
        <x:v>قبض و شارژ</x:v>
      </x:c>
      <x:c r="E723" s="38" t="n">
        <x:v>2.41</x:v>
      </x:c>
      <x:c r="F723" s="3" t="str">
        <x:v>درصد</x:v>
      </x:c>
      <x:c r="G723" s="3" t="str">
        <x:v>SHP-135</x:v>
      </x:c>
      <x:c r="H723" s="3" t="n">
        <x:v>78</x:v>
      </x:c>
      <x:c r="I723" s="3" t="str">
        <x:v>4-4</x:v>
      </x:c>
      <x:c r="J723" s="3" t="str">
        <x:v>مجاز با کنترل</x:v>
      </x:c>
      <x:c r="K723" s="3"/>
      <x:c r="L723" s="3"/>
    </x:row>
    <x:row r="724" ht="25" customHeight="1">
      <x:c r="A724" s="2" t="str">
        <x:v>NOV</x:v>
      </x:c>
      <x:c r="B724" s="3" t="str">
        <x:v>1405-06</x:v>
      </x:c>
      <x:c r="C724" s="3" t="str">
        <x:v>سهم مبلغ به تفکیک خدمت</x:v>
      </x:c>
      <x:c r="D724" s="3" t="str">
        <x:v>خرید</x:v>
      </x:c>
      <x:c r="E724" s="38" t="n">
        <x:v>9.33</x:v>
      </x:c>
      <x:c r="F724" s="3" t="str">
        <x:v>درصد</x:v>
      </x:c>
      <x:c r="G724" s="3" t="str">
        <x:v>SHP-135</x:v>
      </x:c>
      <x:c r="H724" s="3" t="n">
        <x:v>78</x:v>
      </x:c>
      <x:c r="I724" s="3" t="str">
        <x:v>4-4</x:v>
      </x:c>
      <x:c r="J724" s="3" t="str">
        <x:v>مجاز با کنترل</x:v>
      </x:c>
      <x:c r="K724" s="3"/>
      <x:c r="L724" s="3"/>
    </x:row>
    <x:row r="725" ht="25" customHeight="1">
      <x:c r="A725" s="2" t="str">
        <x:v>NOV</x:v>
      </x:c>
      <x:c r="B725" s="3" t="str">
        <x:v>1405-06</x:v>
      </x:c>
      <x:c r="C725" s="3" t="str">
        <x:v>سهم مبلغ به تفکیک خدمت</x:v>
      </x:c>
      <x:c r="D725" s="3" t="str">
        <x:v>قبض و شارژ</x:v>
      </x:c>
      <x:c r="E725" s="38" t="n">
        <x:v>5.49</x:v>
      </x:c>
      <x:c r="F725" s="3" t="str">
        <x:v>درصد</x:v>
      </x:c>
      <x:c r="G725" s="3" t="str">
        <x:v>SHP-135</x:v>
      </x:c>
      <x:c r="H725" s="3" t="n">
        <x:v>78</x:v>
      </x:c>
      <x:c r="I725" s="3" t="str">
        <x:v>4-4</x:v>
      </x:c>
      <x:c r="J725" s="3" t="str">
        <x:v>مجاز با کنترل</x:v>
      </x:c>
      <x:c r="K725" s="3"/>
      <x:c r="L725" s="3"/>
    </x:row>
    <x:row r="726" ht="25" customHeight="1">
      <x:c r="A726" s="2" t="str">
        <x:v>RTP</x:v>
      </x:c>
      <x:c r="B726" s="3" t="str">
        <x:v>1405-06</x:v>
      </x:c>
      <x:c r="C726" s="3" t="str">
        <x:v>سهم مبلغ به تفکیک خدمت</x:v>
      </x:c>
      <x:c r="D726" s="3" t="str">
        <x:v>خرید</x:v>
      </x:c>
      <x:c r="E726" s="38" t="n">
        <x:v>10.59</x:v>
      </x:c>
      <x:c r="F726" s="3" t="str">
        <x:v>درصد</x:v>
      </x:c>
      <x:c r="G726" s="3" t="str">
        <x:v>SHP-135</x:v>
      </x:c>
      <x:c r="H726" s="3" t="n">
        <x:v>78</x:v>
      </x:c>
      <x:c r="I726" s="3" t="str">
        <x:v>4-4</x:v>
      </x:c>
      <x:c r="J726" s="3" t="str">
        <x:v>مجاز با کنترل</x:v>
      </x:c>
      <x:c r="K726" s="3"/>
      <x:c r="L726" s="3"/>
    </x:row>
    <x:row r="727" ht="25" customHeight="1">
      <x:c r="A727" s="2" t="str">
        <x:v>RTP</x:v>
      </x:c>
      <x:c r="B727" s="3" t="str">
        <x:v>1405-06</x:v>
      </x:c>
      <x:c r="C727" s="3" t="str">
        <x:v>سهم مبلغ به تفکیک خدمت</x:v>
      </x:c>
      <x:c r="D727" s="3" t="str">
        <x:v>قبض و شارژ</x:v>
      </x:c>
      <x:c r="E727" s="38" t="n">
        <x:v>11.24</x:v>
      </x:c>
      <x:c r="F727" s="3" t="str">
        <x:v>درصد</x:v>
      </x:c>
      <x:c r="G727" s="3" t="str">
        <x:v>SHP-135</x:v>
      </x:c>
      <x:c r="H727" s="3" t="n">
        <x:v>78</x:v>
      </x:c>
      <x:c r="I727" s="3" t="str">
        <x:v>4-4</x:v>
      </x:c>
      <x:c r="J727" s="3" t="str">
        <x:v>مجاز با کنترل</x:v>
      </x:c>
      <x:c r="K727" s="3"/>
      <x:c r="L727" s="3"/>
    </x:row>
    <x:row r="728" ht="25" customHeight="1">
      <x:c r="A728" s="2" t="str">
        <x:v>ARV</x:v>
      </x:c>
      <x:c r="B728" s="3" t="str">
        <x:v>1405-06</x:v>
      </x:c>
      <x:c r="C728" s="3" t="str">
        <x:v>سهم مبلغ به تفکیک خدمت</x:v>
      </x:c>
      <x:c r="D728" s="3" t="str">
        <x:v>خرید</x:v>
      </x:c>
      <x:c r="E728" s="38" t="n">
        <x:v>0.99</x:v>
      </x:c>
      <x:c r="F728" s="3" t="str">
        <x:v>درصد</x:v>
      </x:c>
      <x:c r="G728" s="3" t="str">
        <x:v>SHP-135</x:v>
      </x:c>
      <x:c r="H728" s="3" t="n">
        <x:v>78</x:v>
      </x:c>
      <x:c r="I728" s="3" t="str">
        <x:v>4-4</x:v>
      </x:c>
      <x:c r="J728" s="3" t="str">
        <x:v>مجاز با کنترل</x:v>
      </x:c>
      <x:c r="K728" s="3"/>
      <x:c r="L728" s="3"/>
    </x:row>
    <x:row r="729" ht="25" customHeight="1">
      <x:c r="A729" s="2" t="str">
        <x:v>ARV</x:v>
      </x:c>
      <x:c r="B729" s="3" t="str">
        <x:v>1405-06</x:v>
      </x:c>
      <x:c r="C729" s="3" t="str">
        <x:v>سهم مبلغ به تفکیک خدمت</x:v>
      </x:c>
      <x:c r="D729" s="3" t="str">
        <x:v>قبض و شارژ</x:v>
      </x:c>
      <x:c r="E729" s="38" t="n">
        <x:v>0.23</x:v>
      </x:c>
      <x:c r="F729" s="3" t="str">
        <x:v>درصد</x:v>
      </x:c>
      <x:c r="G729" s="3" t="str">
        <x:v>SHP-135</x:v>
      </x:c>
      <x:c r="H729" s="3" t="n">
        <x:v>78</x:v>
      </x:c>
      <x:c r="I729" s="3" t="str">
        <x:v>4-4</x:v>
      </x:c>
      <x:c r="J729" s="3" t="str">
        <x:v>مجاز با کنترل</x:v>
      </x:c>
      <x:c r="K729" s="3"/>
      <x:c r="L729" s="3"/>
    </x:row>
    <x:row r="730" ht="25" customHeight="1">
      <x:c r="A730" s="2" t="str">
        <x:v>FAN</x:v>
      </x:c>
      <x:c r="B730" s="3" t="str">
        <x:v>1405-06</x:v>
      </x:c>
      <x:c r="C730" s="3" t="str">
        <x:v>سهم مبلغ به تفکیک خدمت</x:v>
      </x:c>
      <x:c r="D730" s="3" t="str">
        <x:v>خرید</x:v>
      </x:c>
      <x:c r="E730" s="38" t="n">
        <x:v>1.6</x:v>
      </x:c>
      <x:c r="F730" s="3" t="str">
        <x:v>درصد</x:v>
      </x:c>
      <x:c r="G730" s="3" t="str">
        <x:v>SHP-135</x:v>
      </x:c>
      <x:c r="H730" s="3" t="n">
        <x:v>78</x:v>
      </x:c>
      <x:c r="I730" s="3" t="str">
        <x:v>4-4</x:v>
      </x:c>
      <x:c r="J730" s="3" t="str">
        <x:v>مجاز با کنترل</x:v>
      </x:c>
      <x:c r="K730" s="3"/>
      <x:c r="L730" s="3"/>
    </x:row>
    <x:row r="731" ht="25" customHeight="1">
      <x:c r="A731" s="2" t="str">
        <x:v>FAN</x:v>
      </x:c>
      <x:c r="B731" s="3" t="str">
        <x:v>1405-06</x:v>
      </x:c>
      <x:c r="C731" s="3" t="str">
        <x:v>سهم مبلغ به تفکیک خدمت</x:v>
      </x:c>
      <x:c r="D731" s="3" t="str">
        <x:v>قبض و شارژ</x:v>
      </x:c>
      <x:c r="E731" s="38" t="n">
        <x:v>13.98</x:v>
      </x:c>
      <x:c r="F731" s="3" t="str">
        <x:v>درصد</x:v>
      </x:c>
      <x:c r="G731" s="3" t="str">
        <x:v>SHP-135</x:v>
      </x:c>
      <x:c r="H731" s="3" t="n">
        <x:v>78</x:v>
      </x:c>
      <x:c r="I731" s="3" t="str">
        <x:v>4-4</x:v>
      </x:c>
      <x:c r="J731" s="3" t="str">
        <x:v>مجاز با کنترل</x:v>
      </x:c>
      <x:c r="K731" s="3"/>
      <x:c r="L731" s="3"/>
    </x:row>
    <x:row r="732" ht="25" customHeight="1">
      <x:c r="A732" s="2" t="str">
        <x:v>KISH</x:v>
      </x:c>
      <x:c r="B732" s="3" t="str">
        <x:v>1405-06</x:v>
      </x:c>
      <x:c r="C732" s="3" t="str">
        <x:v>سهم مبلغ به تفکیک خدمت</x:v>
      </x:c>
      <x:c r="D732" s="3" t="str">
        <x:v>خرید</x:v>
      </x:c>
      <x:c r="E732" s="38" t="n">
        <x:v>6.05</x:v>
      </x:c>
      <x:c r="F732" s="3" t="str">
        <x:v>درصد</x:v>
      </x:c>
      <x:c r="G732" s="3" t="str">
        <x:v>SHP-135</x:v>
      </x:c>
      <x:c r="H732" s="3" t="n">
        <x:v>78</x:v>
      </x:c>
      <x:c r="I732" s="3" t="str">
        <x:v>4-4</x:v>
      </x:c>
      <x:c r="J732" s="3" t="str">
        <x:v>مجاز با کنترل</x:v>
      </x:c>
      <x:c r="K732" s="3"/>
      <x:c r="L732" s="3"/>
    </x:row>
    <x:row r="733" ht="25" customHeight="1">
      <x:c r="A733" s="2" t="str">
        <x:v>KISH</x:v>
      </x:c>
      <x:c r="B733" s="3" t="str">
        <x:v>1405-06</x:v>
      </x:c>
      <x:c r="C733" s="3" t="str">
        <x:v>سهم مبلغ به تفکیک خدمت</x:v>
      </x:c>
      <x:c r="D733" s="3" t="str">
        <x:v>قبض و شارژ</x:v>
      </x:c>
      <x:c r="E733" s="38" t="n">
        <x:v>3.6</x:v>
      </x:c>
      <x:c r="F733" s="3" t="str">
        <x:v>درصد</x:v>
      </x:c>
      <x:c r="G733" s="3" t="str">
        <x:v>SHP-135</x:v>
      </x:c>
      <x:c r="H733" s="3" t="n">
        <x:v>78</x:v>
      </x:c>
      <x:c r="I733" s="3" t="str">
        <x:v>4-4</x:v>
      </x:c>
      <x:c r="J733" s="3" t="str">
        <x:v>مجاز با کنترل</x:v>
      </x:c>
      <x:c r="K733" s="3"/>
      <x:c r="L733" s="3"/>
    </x:row>
    <x:row r="734" ht="25" customHeight="1">
      <x:c r="A734" s="2" t="str">
        <x:v>AP</x:v>
      </x:c>
      <x:c r="B734" s="3" t="str">
        <x:v>1404-07</x:v>
      </x:c>
      <x:c r="C734" s="3" t="str">
        <x:v>نسبت خطای پذیرندگی</x:v>
      </x:c>
      <x:c r="D734" s="3" t="str">
        <x:v>همه</x:v>
      </x:c>
      <x:c r="E734" s="38" t="n">
        <x:v>0.08</x:v>
      </x:c>
      <x:c r="F734" s="3" t="str">
        <x:v>درصد</x:v>
      </x:c>
      <x:c r="G734" s="3" t="str">
        <x:v>SHP-124</x:v>
      </x:c>
      <x:c r="H734" s="3" t="n">
        <x:v>80</x:v>
      </x:c>
      <x:c r="I734" s="3" t="str">
        <x:v>4-5</x:v>
      </x:c>
      <x:c r="J734" s="3" t="str">
        <x:v>مجاز با کنترل</x:v>
      </x:c>
      <x:c r="K734" s="3"/>
      <x:c r="L734" s="3"/>
    </x:row>
    <x:row r="735" ht="25" customHeight="1">
      <x:c r="A735" s="2" t="str">
        <x:v>DAM</x:v>
      </x:c>
      <x:c r="B735" s="3" t="str">
        <x:v>1404-07</x:v>
      </x:c>
      <x:c r="C735" s="3" t="str">
        <x:v>نسبت خطای پذیرندگی</x:v>
      </x:c>
      <x:c r="D735" s="3" t="str">
        <x:v>همه</x:v>
      </x:c>
      <x:c r="E735" s="38" t="n">
        <x:v>0.098</x:v>
      </x:c>
      <x:c r="F735" s="3" t="str">
        <x:v>درصد</x:v>
      </x:c>
      <x:c r="G735" s="3" t="str">
        <x:v>SHP-124</x:v>
      </x:c>
      <x:c r="H735" s="3" t="n">
        <x:v>80</x:v>
      </x:c>
      <x:c r="I735" s="3" t="str">
        <x:v>4-5</x:v>
      </x:c>
      <x:c r="J735" s="3" t="str">
        <x:v>مجاز با کنترل</x:v>
      </x:c>
      <x:c r="K735" s="3"/>
      <x:c r="L735" s="3"/>
    </x:row>
    <x:row r="736" ht="25" customHeight="1">
      <x:c r="A736" s="2" t="str">
        <x:v>BEP</x:v>
      </x:c>
      <x:c r="B736" s="3" t="str">
        <x:v>1404-07</x:v>
      </x:c>
      <x:c r="C736" s="3" t="str">
        <x:v>نسبت خطای پذیرندگی</x:v>
      </x:c>
      <x:c r="D736" s="3" t="str">
        <x:v>همه</x:v>
      </x:c>
      <x:c r="E736" s="38" t="n">
        <x:v>0.195</x:v>
      </x:c>
      <x:c r="F736" s="3" t="str">
        <x:v>درصد</x:v>
      </x:c>
      <x:c r="G736" s="3" t="str">
        <x:v>SHP-124</x:v>
      </x:c>
      <x:c r="H736" s="3" t="n">
        <x:v>80</x:v>
      </x:c>
      <x:c r="I736" s="3" t="str">
        <x:v>4-5</x:v>
      </x:c>
      <x:c r="J736" s="3" t="str">
        <x:v>مجاز با کنترل</x:v>
      </x:c>
      <x:c r="K736" s="3"/>
      <x:c r="L736" s="3"/>
    </x:row>
    <x:row r="737" ht="25" customHeight="1">
      <x:c r="A737" s="2" t="str">
        <x:v>SAD</x:v>
      </x:c>
      <x:c r="B737" s="3" t="str">
        <x:v>1404-07</x:v>
      </x:c>
      <x:c r="C737" s="3" t="str">
        <x:v>نسبت خطای پذیرندگی</x:v>
      </x:c>
      <x:c r="D737" s="3" t="str">
        <x:v>همه</x:v>
      </x:c>
      <x:c r="E737" s="38" t="n">
        <x:v>0.097</x:v>
      </x:c>
      <x:c r="F737" s="3" t="str">
        <x:v>درصد</x:v>
      </x:c>
      <x:c r="G737" s="3" t="str">
        <x:v>SHP-124</x:v>
      </x:c>
      <x:c r="H737" s="3" t="n">
        <x:v>80</x:v>
      </x:c>
      <x:c r="I737" s="3" t="str">
        <x:v>4-5</x:v>
      </x:c>
      <x:c r="J737" s="3" t="str">
        <x:v>مجاز با کنترل</x:v>
      </x:c>
      <x:c r="K737" s="3"/>
      <x:c r="L737" s="3"/>
    </x:row>
    <x:row r="738" ht="25" customHeight="1">
      <x:c r="A738" s="2" t="str">
        <x:v>PEP</x:v>
      </x:c>
      <x:c r="B738" s="3" t="str">
        <x:v>1404-07</x:v>
      </x:c>
      <x:c r="C738" s="3" t="str">
        <x:v>نسبت خطای پذیرندگی</x:v>
      </x:c>
      <x:c r="D738" s="3" t="str">
        <x:v>همه</x:v>
      </x:c>
      <x:c r="E738" s="38" t="n">
        <x:v>0.074</x:v>
      </x:c>
      <x:c r="F738" s="3" t="str">
        <x:v>درصد</x:v>
      </x:c>
      <x:c r="G738" s="3" t="str">
        <x:v>SHP-124</x:v>
      </x:c>
      <x:c r="H738" s="3" t="n">
        <x:v>80</x:v>
      </x:c>
      <x:c r="I738" s="3" t="str">
        <x:v>4-5</x:v>
      </x:c>
      <x:c r="J738" s="3" t="str">
        <x:v>مجاز با کنترل</x:v>
      </x:c>
      <x:c r="K738" s="3"/>
      <x:c r="L738" s="3"/>
    </x:row>
    <x:row r="739" ht="25" customHeight="1">
      <x:c r="A739" s="2" t="str">
        <x:v>SEP</x:v>
      </x:c>
      <x:c r="B739" s="3" t="str">
        <x:v>1404-07</x:v>
      </x:c>
      <x:c r="C739" s="3" t="str">
        <x:v>نسبت خطای پذیرندگی</x:v>
      </x:c>
      <x:c r="D739" s="3" t="str">
        <x:v>همه</x:v>
      </x:c>
      <x:c r="E739" s="38" t="n">
        <x:v>0.062</x:v>
      </x:c>
      <x:c r="F739" s="3" t="str">
        <x:v>درصد</x:v>
      </x:c>
      <x:c r="G739" s="3" t="str">
        <x:v>SHP-124</x:v>
      </x:c>
      <x:c r="H739" s="3" t="n">
        <x:v>80</x:v>
      </x:c>
      <x:c r="I739" s="3" t="str">
        <x:v>4-5</x:v>
      </x:c>
      <x:c r="J739" s="3" t="str">
        <x:v>مجاز با کنترل</x:v>
      </x:c>
      <x:c r="K739" s="3"/>
      <x:c r="L739" s="3"/>
    </x:row>
    <x:row r="740" ht="25" customHeight="1">
      <x:c r="A740" s="2" t="str">
        <x:v>SPH</x:v>
      </x:c>
      <x:c r="B740" s="3" t="str">
        <x:v>1404-07</x:v>
      </x:c>
      <x:c r="C740" s="3" t="str">
        <x:v>نسبت خطای پذیرندگی</x:v>
      </x:c>
      <x:c r="D740" s="3" t="str">
        <x:v>همه</x:v>
      </x:c>
      <x:c r="E740" s="38" t="n">
        <x:v>0.066</x:v>
      </x:c>
      <x:c r="F740" s="3" t="str">
        <x:v>درصد</x:v>
      </x:c>
      <x:c r="G740" s="3" t="str">
        <x:v>SHP-124</x:v>
      </x:c>
      <x:c r="H740" s="3" t="n">
        <x:v>80</x:v>
      </x:c>
      <x:c r="I740" s="3" t="str">
        <x:v>4-5</x:v>
      </x:c>
      <x:c r="J740" s="3" t="str">
        <x:v>مجاز با کنترل</x:v>
      </x:c>
      <x:c r="K740" s="3"/>
      <x:c r="L740" s="3"/>
    </x:row>
    <x:row r="741" ht="25" customHeight="1">
      <x:c r="A741" s="2" t="str">
        <x:v>NOV</x:v>
      </x:c>
      <x:c r="B741" s="3" t="str">
        <x:v>1404-07</x:v>
      </x:c>
      <x:c r="C741" s="3" t="str">
        <x:v>نسبت خطای پذیرندگی</x:v>
      </x:c>
      <x:c r="D741" s="3" t="str">
        <x:v>همه</x:v>
      </x:c>
      <x:c r="E741" s="38" t="n">
        <x:v>0.044</x:v>
      </x:c>
      <x:c r="F741" s="3" t="str">
        <x:v>درصد</x:v>
      </x:c>
      <x:c r="G741" s="3" t="str">
        <x:v>SHP-124</x:v>
      </x:c>
      <x:c r="H741" s="3" t="n">
        <x:v>80</x:v>
      </x:c>
      <x:c r="I741" s="3" t="str">
        <x:v>4-5</x:v>
      </x:c>
      <x:c r="J741" s="3" t="str">
        <x:v>مجاز با کنترل</x:v>
      </x:c>
      <x:c r="K741" s="3"/>
      <x:c r="L741" s="3"/>
    </x:row>
    <x:row r="742" ht="25" customHeight="1">
      <x:c r="A742" s="2" t="str">
        <x:v>RTP</x:v>
      </x:c>
      <x:c r="B742" s="3" t="str">
        <x:v>1404-07</x:v>
      </x:c>
      <x:c r="C742" s="3" t="str">
        <x:v>نسبت خطای پذیرندگی</x:v>
      </x:c>
      <x:c r="D742" s="3" t="str">
        <x:v>همه</x:v>
      </x:c>
      <x:c r="E742" s="38" t="n">
        <x:v>0.05</x:v>
      </x:c>
      <x:c r="F742" s="3" t="str">
        <x:v>درصد</x:v>
      </x:c>
      <x:c r="G742" s="3" t="str">
        <x:v>SHP-124</x:v>
      </x:c>
      <x:c r="H742" s="3" t="n">
        <x:v>80</x:v>
      </x:c>
      <x:c r="I742" s="3" t="str">
        <x:v>4-5</x:v>
      </x:c>
      <x:c r="J742" s="3" t="str">
        <x:v>مجاز با کنترل</x:v>
      </x:c>
      <x:c r="K742" s="3"/>
      <x:c r="L742" s="3"/>
    </x:row>
    <x:row r="743" ht="25" customHeight="1">
      <x:c r="A743" s="2" t="str">
        <x:v>ARV</x:v>
      </x:c>
      <x:c r="B743" s="3" t="str">
        <x:v>1404-07</x:v>
      </x:c>
      <x:c r="C743" s="3" t="str">
        <x:v>نسبت خطای پذیرندگی</x:v>
      </x:c>
      <x:c r="D743" s="3" t="str">
        <x:v>همه</x:v>
      </x:c>
      <x:c r="E743" s="38" t="n">
        <x:v>0.204</x:v>
      </x:c>
      <x:c r="F743" s="3" t="str">
        <x:v>درصد</x:v>
      </x:c>
      <x:c r="G743" s="3" t="str">
        <x:v>SHP-124</x:v>
      </x:c>
      <x:c r="H743" s="3" t="n">
        <x:v>80</x:v>
      </x:c>
      <x:c r="I743" s="3" t="str">
        <x:v>4-5</x:v>
      </x:c>
      <x:c r="J743" s="3" t="str">
        <x:v>مجاز با کنترل</x:v>
      </x:c>
      <x:c r="K743" s="3"/>
      <x:c r="L743" s="3"/>
    </x:row>
    <x:row r="744" ht="25" customHeight="1">
      <x:c r="A744" s="2" t="str">
        <x:v>FAN</x:v>
      </x:c>
      <x:c r="B744" s="3" t="str">
        <x:v>1404-07</x:v>
      </x:c>
      <x:c r="C744" s="3" t="str">
        <x:v>نسبت خطای پذیرندگی</x:v>
      </x:c>
      <x:c r="D744" s="3" t="str">
        <x:v>همه</x:v>
      </x:c>
      <x:c r="E744" s="38" t="n">
        <x:v>0.159</x:v>
      </x:c>
      <x:c r="F744" s="3" t="str">
        <x:v>درصد</x:v>
      </x:c>
      <x:c r="G744" s="3" t="str">
        <x:v>SHP-124</x:v>
      </x:c>
      <x:c r="H744" s="3" t="n">
        <x:v>80</x:v>
      </x:c>
      <x:c r="I744" s="3" t="str">
        <x:v>4-5</x:v>
      </x:c>
      <x:c r="J744" s="3" t="str">
        <x:v>مجاز با کنترل</x:v>
      </x:c>
      <x:c r="K744" s="3"/>
      <x:c r="L744" s="3"/>
    </x:row>
    <x:row r="745" ht="25" customHeight="1">
      <x:c r="A745" s="2" t="str">
        <x:v>KISH</x:v>
      </x:c>
      <x:c r="B745" s="3" t="str">
        <x:v>1404-07</x:v>
      </x:c>
      <x:c r="C745" s="3" t="str">
        <x:v>نسبت خطای پذیرندگی</x:v>
      </x:c>
      <x:c r="D745" s="3" t="str">
        <x:v>همه</x:v>
      </x:c>
      <x:c r="E745" s="38" t="n">
        <x:v>0.092</x:v>
      </x:c>
      <x:c r="F745" s="3" t="str">
        <x:v>درصد</x:v>
      </x:c>
      <x:c r="G745" s="3" t="str">
        <x:v>SHP-124</x:v>
      </x:c>
      <x:c r="H745" s="3" t="n">
        <x:v>80</x:v>
      </x:c>
      <x:c r="I745" s="3" t="str">
        <x:v>4-5</x:v>
      </x:c>
      <x:c r="J745" s="3" t="str">
        <x:v>مجاز با کنترل</x:v>
      </x:c>
      <x:c r="K745" s="3"/>
      <x:c r="L745" s="3"/>
    </x:row>
    <x:row r="746" ht="25" customHeight="1">
      <x:c r="A746" s="2" t="str">
        <x:v>AP</x:v>
      </x:c>
      <x:c r="B746" s="3" t="str">
        <x:v>1404-07</x:v>
      </x:c>
      <x:c r="C746" s="3" t="str">
        <x:v>سهم ابزار فعال سیستمی</x:v>
      </x:c>
      <x:c r="D746" s="3" t="str">
        <x:v>کارت‌خوان</x:v>
      </x:c>
      <x:c r="E746" s="38" t="n">
        <x:v>4.86</x:v>
      </x:c>
      <x:c r="F746" s="3" t="str">
        <x:v>درصد</x:v>
      </x:c>
      <x:c r="G746" s="3" t="str">
        <x:v>SHP-124</x:v>
      </x:c>
      <x:c r="H746" s="3" t="n">
        <x:v>86</x:v>
      </x:c>
      <x:c r="I746" s="3" t="str">
        <x:v>4-11</x:v>
      </x:c>
      <x:c r="J746" s="3" t="str">
        <x:v>مجاز با کنترل</x:v>
      </x:c>
      <x:c r="K746" s="3"/>
      <x:c r="L746" s="3"/>
    </x:row>
    <x:row r="747" ht="25" customHeight="1">
      <x:c r="A747" s="2" t="str">
        <x:v>AP</x:v>
      </x:c>
      <x:c r="B747" s="3" t="str">
        <x:v>1404-07</x:v>
      </x:c>
      <x:c r="C747" s="3" t="str">
        <x:v>سهم ابزار فعال سیستمی</x:v>
      </x:c>
      <x:c r="D747" s="3" t="str">
        <x:v>اینترنتی</x:v>
      </x:c>
      <x:c r="E747" s="38" t="n">
        <x:v>22.48</x:v>
      </x:c>
      <x:c r="F747" s="3" t="str">
        <x:v>درصد</x:v>
      </x:c>
      <x:c r="G747" s="3" t="str">
        <x:v>SHP-124</x:v>
      </x:c>
      <x:c r="H747" s="3" t="n">
        <x:v>86</x:v>
      </x:c>
      <x:c r="I747" s="3" t="str">
        <x:v>4-11</x:v>
      </x:c>
      <x:c r="J747" s="3" t="str">
        <x:v>مجاز با کنترل</x:v>
      </x:c>
      <x:c r="K747" s="3"/>
      <x:c r="L747" s="3"/>
    </x:row>
    <x:row r="748" ht="25" customHeight="1">
      <x:c r="A748" s="2" t="str">
        <x:v>AP</x:v>
      </x:c>
      <x:c r="B748" s="3" t="str">
        <x:v>1404-07</x:v>
      </x:c>
      <x:c r="C748" s="3" t="str">
        <x:v>سهم ابزار فعال سیستمی</x:v>
      </x:c>
      <x:c r="D748" s="3" t="str">
        <x:v>کد دستوری</x:v>
      </x:c>
      <x:c r="E748" s="38" t="n">
        <x:v>57.37</x:v>
      </x:c>
      <x:c r="F748" s="3" t="str">
        <x:v>درصد</x:v>
      </x:c>
      <x:c r="G748" s="3" t="str">
        <x:v>SHP-124</x:v>
      </x:c>
      <x:c r="H748" s="3" t="n">
        <x:v>86</x:v>
      </x:c>
      <x:c r="I748" s="3" t="str">
        <x:v>4-11</x:v>
      </x:c>
      <x:c r="J748" s="3" t="str">
        <x:v>مجاز با کنترل</x:v>
      </x:c>
      <x:c r="K748" s="3"/>
      <x:c r="L748" s="3"/>
    </x:row>
    <x:row r="749" ht="25" customHeight="1">
      <x:c r="A749" s="2" t="str">
        <x:v>AP</x:v>
      </x:c>
      <x:c r="B749" s="3" t="str">
        <x:v>1404-07</x:v>
      </x:c>
      <x:c r="C749" s="3" t="str">
        <x:v>سهم ابزار فعال سیستمی</x:v>
      </x:c>
      <x:c r="D749" s="3" t="str">
        <x:v>موبایلی</x:v>
      </x:c>
      <x:c r="E749" s="38" t="n">
        <x:v>3.33</x:v>
      </x:c>
      <x:c r="F749" s="3" t="str">
        <x:v>درصد</x:v>
      </x:c>
      <x:c r="G749" s="3" t="str">
        <x:v>SHP-124</x:v>
      </x:c>
      <x:c r="H749" s="3" t="n">
        <x:v>86</x:v>
      </x:c>
      <x:c r="I749" s="3" t="str">
        <x:v>4-11</x:v>
      </x:c>
      <x:c r="J749" s="3" t="str">
        <x:v>مجاز با کنترل</x:v>
      </x:c>
      <x:c r="K749" s="3"/>
      <x:c r="L749" s="3"/>
    </x:row>
    <x:row r="750" ht="25" customHeight="1">
      <x:c r="A750" s="2" t="str">
        <x:v>DAM</x:v>
      </x:c>
      <x:c r="B750" s="3" t="str">
        <x:v>1404-07</x:v>
      </x:c>
      <x:c r="C750" s="3" t="str">
        <x:v>سهم ابزار فعال سیستمی</x:v>
      </x:c>
      <x:c r="D750" s="3" t="str">
        <x:v>کارت‌خوان</x:v>
      </x:c>
      <x:c r="E750" s="38" t="n">
        <x:v>0.48</x:v>
      </x:c>
      <x:c r="F750" s="3" t="str">
        <x:v>درصد</x:v>
      </x:c>
      <x:c r="G750" s="3" t="str">
        <x:v>SHP-124</x:v>
      </x:c>
      <x:c r="H750" s="3" t="n">
        <x:v>86</x:v>
      </x:c>
      <x:c r="I750" s="3" t="str">
        <x:v>4-11</x:v>
      </x:c>
      <x:c r="J750" s="3" t="str">
        <x:v>مجاز با کنترل</x:v>
      </x:c>
      <x:c r="K750" s="3"/>
      <x:c r="L750" s="3"/>
    </x:row>
    <x:row r="751" ht="25" customHeight="1">
      <x:c r="A751" s="2" t="str">
        <x:v>DAM</x:v>
      </x:c>
      <x:c r="B751" s="3" t="str">
        <x:v>1404-07</x:v>
      </x:c>
      <x:c r="C751" s="3" t="str">
        <x:v>سهم ابزار فعال سیستمی</x:v>
      </x:c>
      <x:c r="D751" s="3" t="str">
        <x:v>اینترنتی</x:v>
      </x:c>
      <x:c r="E751" s="38" t="n">
        <x:v>0.01</x:v>
      </x:c>
      <x:c r="F751" s="3" t="str">
        <x:v>درصد</x:v>
      </x:c>
      <x:c r="G751" s="3" t="str">
        <x:v>SHP-124</x:v>
      </x:c>
      <x:c r="H751" s="3" t="n">
        <x:v>86</x:v>
      </x:c>
      <x:c r="I751" s="3" t="str">
        <x:v>4-11</x:v>
      </x:c>
      <x:c r="J751" s="3" t="str">
        <x:v>مجاز با کنترل</x:v>
      </x:c>
      <x:c r="K751" s="3"/>
      <x:c r="L751" s="3"/>
    </x:row>
    <x:row r="752" ht="25" customHeight="1">
      <x:c r="A752" s="2" t="str">
        <x:v>DAM</x:v>
      </x:c>
      <x:c r="B752" s="3" t="str">
        <x:v>1404-07</x:v>
      </x:c>
      <x:c r="C752" s="3" t="str">
        <x:v>سهم ابزار فعال سیستمی</x:v>
      </x:c>
      <x:c r="D752" s="3" t="str">
        <x:v>کد دستوری</x:v>
      </x:c>
      <x:c r="E752" s="38" t="n">
        <x:v>0.02</x:v>
      </x:c>
      <x:c r="F752" s="3" t="str">
        <x:v>درصد</x:v>
      </x:c>
      <x:c r="G752" s="3" t="str">
        <x:v>SHP-124</x:v>
      </x:c>
      <x:c r="H752" s="3" t="n">
        <x:v>86</x:v>
      </x:c>
      <x:c r="I752" s="3" t="str">
        <x:v>4-11</x:v>
      </x:c>
      <x:c r="J752" s="3" t="str">
        <x:v>مجاز با کنترل</x:v>
      </x:c>
      <x:c r="K752" s="3"/>
      <x:c r="L752" s="3"/>
    </x:row>
    <x:row r="753" ht="25" customHeight="1">
      <x:c r="A753" s="2" t="str">
        <x:v>DAM</x:v>
      </x:c>
      <x:c r="B753" s="3" t="str">
        <x:v>1404-07</x:v>
      </x:c>
      <x:c r="C753" s="3" t="str">
        <x:v>سهم ابزار فعال سیستمی</x:v>
      </x:c>
      <x:c r="D753" s="3" t="str">
        <x:v>موبایلی</x:v>
      </x:c>
      <x:c r="E753" s="38" t="n">
        <x:v>0</x:v>
      </x:c>
      <x:c r="F753" s="3" t="str">
        <x:v>درصد</x:v>
      </x:c>
      <x:c r="G753" s="3" t="str">
        <x:v>SHP-124</x:v>
      </x:c>
      <x:c r="H753" s="3" t="n">
        <x:v>86</x:v>
      </x:c>
      <x:c r="I753" s="3" t="str">
        <x:v>4-11</x:v>
      </x:c>
      <x:c r="J753" s="3" t="str">
        <x:v>مجاز با کنترل</x:v>
      </x:c>
      <x:c r="K753" s="3"/>
      <x:c r="L753" s="3"/>
    </x:row>
    <x:row r="754" ht="25" customHeight="1">
      <x:c r="A754" s="2" t="str">
        <x:v>BEP</x:v>
      </x:c>
      <x:c r="B754" s="3" t="str">
        <x:v>1404-07</x:v>
      </x:c>
      <x:c r="C754" s="3" t="str">
        <x:v>سهم ابزار فعال سیستمی</x:v>
      </x:c>
      <x:c r="D754" s="3" t="str">
        <x:v>کارت‌خوان</x:v>
      </x:c>
      <x:c r="E754" s="38" t="n">
        <x:v>13.13</x:v>
      </x:c>
      <x:c r="F754" s="3" t="str">
        <x:v>درصد</x:v>
      </x:c>
      <x:c r="G754" s="3" t="str">
        <x:v>SHP-124</x:v>
      </x:c>
      <x:c r="H754" s="3" t="n">
        <x:v>86</x:v>
      </x:c>
      <x:c r="I754" s="3" t="str">
        <x:v>4-11</x:v>
      </x:c>
      <x:c r="J754" s="3" t="str">
        <x:v>مجاز با کنترل</x:v>
      </x:c>
      <x:c r="K754" s="3"/>
      <x:c r="L754" s="3"/>
    </x:row>
    <x:row r="755" ht="25" customHeight="1">
      <x:c r="A755" s="2" t="str">
        <x:v>BEP</x:v>
      </x:c>
      <x:c r="B755" s="3" t="str">
        <x:v>1404-07</x:v>
      </x:c>
      <x:c r="C755" s="3" t="str">
        <x:v>سهم ابزار فعال سیستمی</x:v>
      </x:c>
      <x:c r="D755" s="3" t="str">
        <x:v>اینترنتی</x:v>
      </x:c>
      <x:c r="E755" s="38" t="n">
        <x:v>11.75</x:v>
      </x:c>
      <x:c r="F755" s="3" t="str">
        <x:v>درصد</x:v>
      </x:c>
      <x:c r="G755" s="3" t="str">
        <x:v>SHP-124</x:v>
      </x:c>
      <x:c r="H755" s="3" t="n">
        <x:v>86</x:v>
      </x:c>
      <x:c r="I755" s="3" t="str">
        <x:v>4-11</x:v>
      </x:c>
      <x:c r="J755" s="3" t="str">
        <x:v>مجاز با کنترل</x:v>
      </x:c>
      <x:c r="K755" s="3"/>
      <x:c r="L755" s="3"/>
    </x:row>
    <x:row r="756" ht="25" customHeight="1">
      <x:c r="A756" s="2" t="str">
        <x:v>BEP</x:v>
      </x:c>
      <x:c r="B756" s="3" t="str">
        <x:v>1404-07</x:v>
      </x:c>
      <x:c r="C756" s="3" t="str">
        <x:v>سهم ابزار فعال سیستمی</x:v>
      </x:c>
      <x:c r="D756" s="3" t="str">
        <x:v>کد دستوری</x:v>
      </x:c>
      <x:c r="E756" s="38" t="n">
        <x:v>26.92</x:v>
      </x:c>
      <x:c r="F756" s="3" t="str">
        <x:v>درصد</x:v>
      </x:c>
      <x:c r="G756" s="3" t="str">
        <x:v>SHP-124</x:v>
      </x:c>
      <x:c r="H756" s="3" t="n">
        <x:v>86</x:v>
      </x:c>
      <x:c r="I756" s="3" t="str">
        <x:v>4-11</x:v>
      </x:c>
      <x:c r="J756" s="3" t="str">
        <x:v>مجاز با کنترل</x:v>
      </x:c>
      <x:c r="K756" s="3"/>
      <x:c r="L756" s="3"/>
    </x:row>
    <x:row r="757" ht="25" customHeight="1">
      <x:c r="A757" s="2" t="str">
        <x:v>BEP</x:v>
      </x:c>
      <x:c r="B757" s="3" t="str">
        <x:v>1404-07</x:v>
      </x:c>
      <x:c r="C757" s="3" t="str">
        <x:v>سهم ابزار فعال سیستمی</x:v>
      </x:c>
      <x:c r="D757" s="3" t="str">
        <x:v>موبایلی</x:v>
      </x:c>
      <x:c r="E757" s="38" t="n">
        <x:v>0</x:v>
      </x:c>
      <x:c r="F757" s="3" t="str">
        <x:v>درصد</x:v>
      </x:c>
      <x:c r="G757" s="3" t="str">
        <x:v>SHP-124</x:v>
      </x:c>
      <x:c r="H757" s="3" t="n">
        <x:v>86</x:v>
      </x:c>
      <x:c r="I757" s="3" t="str">
        <x:v>4-11</x:v>
      </x:c>
      <x:c r="J757" s="3" t="str">
        <x:v>مجاز با کنترل</x:v>
      </x:c>
      <x:c r="K757" s="3"/>
      <x:c r="L757" s="3"/>
    </x:row>
    <x:row r="758" ht="25" customHeight="1">
      <x:c r="A758" s="2" t="str">
        <x:v>SAD</x:v>
      </x:c>
      <x:c r="B758" s="3" t="str">
        <x:v>1404-07</x:v>
      </x:c>
      <x:c r="C758" s="3" t="str">
        <x:v>سهم ابزار فعال سیستمی</x:v>
      </x:c>
      <x:c r="D758" s="3" t="str">
        <x:v>کارت‌خوان</x:v>
      </x:c>
      <x:c r="E758" s="38" t="n">
        <x:v>7.17</x:v>
      </x:c>
      <x:c r="F758" s="3" t="str">
        <x:v>درصد</x:v>
      </x:c>
      <x:c r="G758" s="3" t="str">
        <x:v>SHP-124</x:v>
      </x:c>
      <x:c r="H758" s="3" t="n">
        <x:v>86</x:v>
      </x:c>
      <x:c r="I758" s="3" t="str">
        <x:v>4-11</x:v>
      </x:c>
      <x:c r="J758" s="3" t="str">
        <x:v>مجاز با کنترل</x:v>
      </x:c>
      <x:c r="K758" s="3"/>
      <x:c r="L758" s="3"/>
    </x:row>
    <x:row r="759" ht="25" customHeight="1">
      <x:c r="A759" s="2" t="str">
        <x:v>SAD</x:v>
      </x:c>
      <x:c r="B759" s="3" t="str">
        <x:v>1404-07</x:v>
      </x:c>
      <x:c r="C759" s="3" t="str">
        <x:v>سهم ابزار فعال سیستمی</x:v>
      </x:c>
      <x:c r="D759" s="3" t="str">
        <x:v>اینترنتی</x:v>
      </x:c>
      <x:c r="E759" s="38" t="n">
        <x:v>2.47</x:v>
      </x:c>
      <x:c r="F759" s="3" t="str">
        <x:v>درصد</x:v>
      </x:c>
      <x:c r="G759" s="3" t="str">
        <x:v>SHP-124</x:v>
      </x:c>
      <x:c r="H759" s="3" t="n">
        <x:v>86</x:v>
      </x:c>
      <x:c r="I759" s="3" t="str">
        <x:v>4-11</x:v>
      </x:c>
      <x:c r="J759" s="3" t="str">
        <x:v>مجاز با کنترل</x:v>
      </x:c>
      <x:c r="K759" s="3"/>
      <x:c r="L759" s="3"/>
    </x:row>
    <x:row r="760" ht="25" customHeight="1">
      <x:c r="A760" s="2" t="str">
        <x:v>SAD</x:v>
      </x:c>
      <x:c r="B760" s="3" t="str">
        <x:v>1404-07</x:v>
      </x:c>
      <x:c r="C760" s="3" t="str">
        <x:v>سهم ابزار فعال سیستمی</x:v>
      </x:c>
      <x:c r="D760" s="3" t="str">
        <x:v>کد دستوری</x:v>
      </x:c>
      <x:c r="E760" s="38" t="n">
        <x:v>0.47</x:v>
      </x:c>
      <x:c r="F760" s="3" t="str">
        <x:v>درصد</x:v>
      </x:c>
      <x:c r="G760" s="3" t="str">
        <x:v>SHP-124</x:v>
      </x:c>
      <x:c r="H760" s="3" t="n">
        <x:v>86</x:v>
      </x:c>
      <x:c r="I760" s="3" t="str">
        <x:v>4-11</x:v>
      </x:c>
      <x:c r="J760" s="3" t="str">
        <x:v>مجاز با کنترل</x:v>
      </x:c>
      <x:c r="K760" s="3"/>
      <x:c r="L760" s="3"/>
    </x:row>
    <x:row r="761" ht="25" customHeight="1">
      <x:c r="A761" s="2" t="str">
        <x:v>SAD</x:v>
      </x:c>
      <x:c r="B761" s="3" t="str">
        <x:v>1404-07</x:v>
      </x:c>
      <x:c r="C761" s="3" t="str">
        <x:v>سهم ابزار فعال سیستمی</x:v>
      </x:c>
      <x:c r="D761" s="3" t="str">
        <x:v>موبایلی</x:v>
      </x:c>
      <x:c r="E761" s="38" t="n">
        <x:v>12.22</x:v>
      </x:c>
      <x:c r="F761" s="3" t="str">
        <x:v>درصد</x:v>
      </x:c>
      <x:c r="G761" s="3" t="str">
        <x:v>SHP-124</x:v>
      </x:c>
      <x:c r="H761" s="3" t="n">
        <x:v>86</x:v>
      </x:c>
      <x:c r="I761" s="3" t="str">
        <x:v>4-11</x:v>
      </x:c>
      <x:c r="J761" s="3" t="str">
        <x:v>مجاز با کنترل</x:v>
      </x:c>
      <x:c r="K761" s="3"/>
      <x:c r="L761" s="3"/>
    </x:row>
    <x:row r="762" ht="25" customHeight="1">
      <x:c r="A762" s="2" t="str">
        <x:v>PEP</x:v>
      </x:c>
      <x:c r="B762" s="3" t="str">
        <x:v>1404-07</x:v>
      </x:c>
      <x:c r="C762" s="3" t="str">
        <x:v>سهم ابزار فعال سیستمی</x:v>
      </x:c>
      <x:c r="D762" s="3" t="str">
        <x:v>کارت‌خوان</x:v>
      </x:c>
      <x:c r="E762" s="38" t="n">
        <x:v>13.27</x:v>
      </x:c>
      <x:c r="F762" s="3" t="str">
        <x:v>درصد</x:v>
      </x:c>
      <x:c r="G762" s="3" t="str">
        <x:v>SHP-124</x:v>
      </x:c>
      <x:c r="H762" s="3" t="n">
        <x:v>86</x:v>
      </x:c>
      <x:c r="I762" s="3" t="str">
        <x:v>4-11</x:v>
      </x:c>
      <x:c r="J762" s="3" t="str">
        <x:v>مجاز با کنترل</x:v>
      </x:c>
      <x:c r="K762" s="3"/>
      <x:c r="L762" s="3"/>
    </x:row>
    <x:row r="763" ht="25" customHeight="1">
      <x:c r="A763" s="2" t="str">
        <x:v>PEP</x:v>
      </x:c>
      <x:c r="B763" s="3" t="str">
        <x:v>1404-07</x:v>
      </x:c>
      <x:c r="C763" s="3" t="str">
        <x:v>سهم ابزار فعال سیستمی</x:v>
      </x:c>
      <x:c r="D763" s="3" t="str">
        <x:v>اینترنتی</x:v>
      </x:c>
      <x:c r="E763" s="38" t="n">
        <x:v>6.97</x:v>
      </x:c>
      <x:c r="F763" s="3" t="str">
        <x:v>درصد</x:v>
      </x:c>
      <x:c r="G763" s="3" t="str">
        <x:v>SHP-124</x:v>
      </x:c>
      <x:c r="H763" s="3" t="n">
        <x:v>86</x:v>
      </x:c>
      <x:c r="I763" s="3" t="str">
        <x:v>4-11</x:v>
      </x:c>
      <x:c r="J763" s="3" t="str">
        <x:v>مجاز با کنترل</x:v>
      </x:c>
      <x:c r="K763" s="3"/>
      <x:c r="L763" s="3"/>
    </x:row>
    <x:row r="764" ht="25" customHeight="1">
      <x:c r="A764" s="2" t="str">
        <x:v>PEP</x:v>
      </x:c>
      <x:c r="B764" s="3" t="str">
        <x:v>1404-07</x:v>
      </x:c>
      <x:c r="C764" s="3" t="str">
        <x:v>سهم ابزار فعال سیستمی</x:v>
      </x:c>
      <x:c r="D764" s="3" t="str">
        <x:v>کد دستوری</x:v>
      </x:c>
      <x:c r="E764" s="38" t="n">
        <x:v>0</x:v>
      </x:c>
      <x:c r="F764" s="3" t="str">
        <x:v>درصد</x:v>
      </x:c>
      <x:c r="G764" s="3" t="str">
        <x:v>SHP-124</x:v>
      </x:c>
      <x:c r="H764" s="3" t="n">
        <x:v>86</x:v>
      </x:c>
      <x:c r="I764" s="3" t="str">
        <x:v>4-11</x:v>
      </x:c>
      <x:c r="J764" s="3" t="str">
        <x:v>مجاز با کنترل</x:v>
      </x:c>
      <x:c r="K764" s="3"/>
      <x:c r="L764" s="3"/>
    </x:row>
    <x:row r="765" ht="25" customHeight="1">
      <x:c r="A765" s="2" t="str">
        <x:v>PEP</x:v>
      </x:c>
      <x:c r="B765" s="3" t="str">
        <x:v>1404-07</x:v>
      </x:c>
      <x:c r="C765" s="3" t="str">
        <x:v>سهم ابزار فعال سیستمی</x:v>
      </x:c>
      <x:c r="D765" s="3" t="str">
        <x:v>موبایلی</x:v>
      </x:c>
      <x:c r="E765" s="38" t="n">
        <x:v>0</x:v>
      </x:c>
      <x:c r="F765" s="3" t="str">
        <x:v>درصد</x:v>
      </x:c>
      <x:c r="G765" s="3" t="str">
        <x:v>SHP-124</x:v>
      </x:c>
      <x:c r="H765" s="3" t="n">
        <x:v>86</x:v>
      </x:c>
      <x:c r="I765" s="3" t="str">
        <x:v>4-11</x:v>
      </x:c>
      <x:c r="J765" s="3" t="str">
        <x:v>مجاز با کنترل</x:v>
      </x:c>
      <x:c r="K765" s="3"/>
      <x:c r="L765" s="3"/>
    </x:row>
    <x:row r="766" ht="25" customHeight="1">
      <x:c r="A766" s="2" t="str">
        <x:v>SEP</x:v>
      </x:c>
      <x:c r="B766" s="3" t="str">
        <x:v>1404-07</x:v>
      </x:c>
      <x:c r="C766" s="3" t="str">
        <x:v>سهم ابزار فعال سیستمی</x:v>
      </x:c>
      <x:c r="D766" s="3" t="str">
        <x:v>کارت‌خوان</x:v>
      </x:c>
      <x:c r="E766" s="38" t="n">
        <x:v>14</x:v>
      </x:c>
      <x:c r="F766" s="3" t="str">
        <x:v>درصد</x:v>
      </x:c>
      <x:c r="G766" s="3" t="str">
        <x:v>SHP-124</x:v>
      </x:c>
      <x:c r="H766" s="3" t="n">
        <x:v>86</x:v>
      </x:c>
      <x:c r="I766" s="3" t="str">
        <x:v>4-11</x:v>
      </x:c>
      <x:c r="J766" s="3" t="str">
        <x:v>مجاز با کنترل</x:v>
      </x:c>
      <x:c r="K766" s="3"/>
      <x:c r="L766" s="3"/>
    </x:row>
    <x:row r="767" ht="25" customHeight="1">
      <x:c r="A767" s="2" t="str">
        <x:v>SEP</x:v>
      </x:c>
      <x:c r="B767" s="3" t="str">
        <x:v>1404-07</x:v>
      </x:c>
      <x:c r="C767" s="3" t="str">
        <x:v>سهم ابزار فعال سیستمی</x:v>
      </x:c>
      <x:c r="D767" s="3" t="str">
        <x:v>اینترنتی</x:v>
      </x:c>
      <x:c r="E767" s="38" t="n">
        <x:v>22</x:v>
      </x:c>
      <x:c r="F767" s="3" t="str">
        <x:v>درصد</x:v>
      </x:c>
      <x:c r="G767" s="3" t="str">
        <x:v>SHP-124</x:v>
      </x:c>
      <x:c r="H767" s="3" t="n">
        <x:v>86</x:v>
      </x:c>
      <x:c r="I767" s="3" t="str">
        <x:v>4-11</x:v>
      </x:c>
      <x:c r="J767" s="3" t="str">
        <x:v>مجاز با کنترل</x:v>
      </x:c>
      <x:c r="K767" s="3"/>
      <x:c r="L767" s="3"/>
    </x:row>
    <x:row r="768" ht="25" customHeight="1">
      <x:c r="A768" s="2" t="str">
        <x:v>SEP</x:v>
      </x:c>
      <x:c r="B768" s="3" t="str">
        <x:v>1404-07</x:v>
      </x:c>
      <x:c r="C768" s="3" t="str">
        <x:v>سهم ابزار فعال سیستمی</x:v>
      </x:c>
      <x:c r="D768" s="3" t="str">
        <x:v>کد دستوری</x:v>
      </x:c>
      <x:c r="E768" s="38" t="n">
        <x:v>8.32</x:v>
      </x:c>
      <x:c r="F768" s="3" t="str">
        <x:v>درصد</x:v>
      </x:c>
      <x:c r="G768" s="3" t="str">
        <x:v>SHP-124</x:v>
      </x:c>
      <x:c r="H768" s="3" t="n">
        <x:v>86</x:v>
      </x:c>
      <x:c r="I768" s="3" t="str">
        <x:v>4-11</x:v>
      </x:c>
      <x:c r="J768" s="3" t="str">
        <x:v>مجاز با کنترل</x:v>
      </x:c>
      <x:c r="K768" s="3"/>
      <x:c r="L768" s="3"/>
    </x:row>
    <x:row r="769" ht="25" customHeight="1">
      <x:c r="A769" s="2" t="str">
        <x:v>SEP</x:v>
      </x:c>
      <x:c r="B769" s="3" t="str">
        <x:v>1404-07</x:v>
      </x:c>
      <x:c r="C769" s="3" t="str">
        <x:v>سهم ابزار فعال سیستمی</x:v>
      </x:c>
      <x:c r="D769" s="3" t="str">
        <x:v>موبایلی</x:v>
      </x:c>
      <x:c r="E769" s="38" t="n">
        <x:v>83.33</x:v>
      </x:c>
      <x:c r="F769" s="3" t="str">
        <x:v>درصد</x:v>
      </x:c>
      <x:c r="G769" s="3" t="str">
        <x:v>SHP-124</x:v>
      </x:c>
      <x:c r="H769" s="3" t="n">
        <x:v>86</x:v>
      </x:c>
      <x:c r="I769" s="3" t="str">
        <x:v>4-11</x:v>
      </x:c>
      <x:c r="J769" s="3" t="str">
        <x:v>مجاز با کنترل</x:v>
      </x:c>
      <x:c r="K769" s="3"/>
      <x:c r="L769" s="3"/>
    </x:row>
    <x:row r="770" ht="25" customHeight="1">
      <x:c r="A770" s="2" t="str">
        <x:v>SPH</x:v>
      </x:c>
      <x:c r="B770" s="3" t="str">
        <x:v>1404-07</x:v>
      </x:c>
      <x:c r="C770" s="3" t="str">
        <x:v>سهم ابزار فعال سیستمی</x:v>
      </x:c>
      <x:c r="D770" s="3" t="str">
        <x:v>کارت‌خوان</x:v>
      </x:c>
      <x:c r="E770" s="38" t="n">
        <x:v>7.11</x:v>
      </x:c>
      <x:c r="F770" s="3" t="str">
        <x:v>درصد</x:v>
      </x:c>
      <x:c r="G770" s="3" t="str">
        <x:v>SHP-124</x:v>
      </x:c>
      <x:c r="H770" s="3" t="n">
        <x:v>86</x:v>
      </x:c>
      <x:c r="I770" s="3" t="str">
        <x:v>4-11</x:v>
      </x:c>
      <x:c r="J770" s="3" t="str">
        <x:v>مجاز با کنترل</x:v>
      </x:c>
      <x:c r="K770" s="3"/>
      <x:c r="L770" s="3"/>
    </x:row>
    <x:row r="771" ht="25" customHeight="1">
      <x:c r="A771" s="2" t="str">
        <x:v>SPH</x:v>
      </x:c>
      <x:c r="B771" s="3" t="str">
        <x:v>1404-07</x:v>
      </x:c>
      <x:c r="C771" s="3" t="str">
        <x:v>سهم ابزار فعال سیستمی</x:v>
      </x:c>
      <x:c r="D771" s="3" t="str">
        <x:v>اینترنتی</x:v>
      </x:c>
      <x:c r="E771" s="38" t="n">
        <x:v>20.87</x:v>
      </x:c>
      <x:c r="F771" s="3" t="str">
        <x:v>درصد</x:v>
      </x:c>
      <x:c r="G771" s="3" t="str">
        <x:v>SHP-124</x:v>
      </x:c>
      <x:c r="H771" s="3" t="n">
        <x:v>86</x:v>
      </x:c>
      <x:c r="I771" s="3" t="str">
        <x:v>4-11</x:v>
      </x:c>
      <x:c r="J771" s="3" t="str">
        <x:v>مجاز با کنترل</x:v>
      </x:c>
      <x:c r="K771" s="3"/>
      <x:c r="L771" s="3"/>
    </x:row>
    <x:row r="772" ht="25" customHeight="1">
      <x:c r="A772" s="2" t="str">
        <x:v>SPH</x:v>
      </x:c>
      <x:c r="B772" s="3" t="str">
        <x:v>1404-07</x:v>
      </x:c>
      <x:c r="C772" s="3" t="str">
        <x:v>سهم ابزار فعال سیستمی</x:v>
      </x:c>
      <x:c r="D772" s="3" t="str">
        <x:v>کد دستوری</x:v>
      </x:c>
      <x:c r="E772" s="38" t="n">
        <x:v>0.11</x:v>
      </x:c>
      <x:c r="F772" s="3" t="str">
        <x:v>درصد</x:v>
      </x:c>
      <x:c r="G772" s="3" t="str">
        <x:v>SHP-124</x:v>
      </x:c>
      <x:c r="H772" s="3" t="n">
        <x:v>86</x:v>
      </x:c>
      <x:c r="I772" s="3" t="str">
        <x:v>4-11</x:v>
      </x:c>
      <x:c r="J772" s="3" t="str">
        <x:v>مجاز با کنترل</x:v>
      </x:c>
      <x:c r="K772" s="3"/>
      <x:c r="L772" s="3"/>
    </x:row>
    <x:row r="773" ht="25" customHeight="1">
      <x:c r="A773" s="2" t="str">
        <x:v>SPH</x:v>
      </x:c>
      <x:c r="B773" s="3" t="str">
        <x:v>1404-07</x:v>
      </x:c>
      <x:c r="C773" s="3" t="str">
        <x:v>سهم ابزار فعال سیستمی</x:v>
      </x:c>
      <x:c r="D773" s="3" t="str">
        <x:v>موبایلی</x:v>
      </x:c>
      <x:c r="E773" s="38" t="n">
        <x:v>0</x:v>
      </x:c>
      <x:c r="F773" s="3" t="str">
        <x:v>درصد</x:v>
      </x:c>
      <x:c r="G773" s="3" t="str">
        <x:v>SHP-124</x:v>
      </x:c>
      <x:c r="H773" s="3" t="n">
        <x:v>86</x:v>
      </x:c>
      <x:c r="I773" s="3" t="str">
        <x:v>4-11</x:v>
      </x:c>
      <x:c r="J773" s="3" t="str">
        <x:v>مجاز با کنترل</x:v>
      </x:c>
      <x:c r="K773" s="3"/>
      <x:c r="L773" s="3"/>
    </x:row>
    <x:row r="774" ht="25" customHeight="1">
      <x:c r="A774" s="2" t="str">
        <x:v>NOV</x:v>
      </x:c>
      <x:c r="B774" s="3" t="str">
        <x:v>1404-07</x:v>
      </x:c>
      <x:c r="C774" s="3" t="str">
        <x:v>سهم ابزار فعال سیستمی</x:v>
      </x:c>
      <x:c r="D774" s="3" t="str">
        <x:v>کارت‌خوان</x:v>
      </x:c>
      <x:c r="E774" s="38" t="n">
        <x:v>13.35</x:v>
      </x:c>
      <x:c r="F774" s="3" t="str">
        <x:v>درصد</x:v>
      </x:c>
      <x:c r="G774" s="3" t="str">
        <x:v>SHP-124</x:v>
      </x:c>
      <x:c r="H774" s="3" t="n">
        <x:v>86</x:v>
      </x:c>
      <x:c r="I774" s="3" t="str">
        <x:v>4-11</x:v>
      </x:c>
      <x:c r="J774" s="3" t="str">
        <x:v>مجاز با کنترل</x:v>
      </x:c>
      <x:c r="K774" s="3"/>
      <x:c r="L774" s="3"/>
    </x:row>
    <x:row r="775" ht="25" customHeight="1">
      <x:c r="A775" s="2" t="str">
        <x:v>NOV</x:v>
      </x:c>
      <x:c r="B775" s="3" t="str">
        <x:v>1404-07</x:v>
      </x:c>
      <x:c r="C775" s="3" t="str">
        <x:v>سهم ابزار فعال سیستمی</x:v>
      </x:c>
      <x:c r="D775" s="3" t="str">
        <x:v>اینترنتی</x:v>
      </x:c>
      <x:c r="E775" s="38" t="n">
        <x:v>0.25</x:v>
      </x:c>
      <x:c r="F775" s="3" t="str">
        <x:v>درصد</x:v>
      </x:c>
      <x:c r="G775" s="3" t="str">
        <x:v>SHP-124</x:v>
      </x:c>
      <x:c r="H775" s="3" t="n">
        <x:v>86</x:v>
      </x:c>
      <x:c r="I775" s="3" t="str">
        <x:v>4-11</x:v>
      </x:c>
      <x:c r="J775" s="3" t="str">
        <x:v>مجاز با کنترل</x:v>
      </x:c>
      <x:c r="K775" s="3"/>
      <x:c r="L775" s="3"/>
    </x:row>
    <x:row r="776" ht="25" customHeight="1">
      <x:c r="A776" s="2" t="str">
        <x:v>NOV</x:v>
      </x:c>
      <x:c r="B776" s="3" t="str">
        <x:v>1404-07</x:v>
      </x:c>
      <x:c r="C776" s="3" t="str">
        <x:v>سهم ابزار فعال سیستمی</x:v>
      </x:c>
      <x:c r="D776" s="3" t="str">
        <x:v>کد دستوری</x:v>
      </x:c>
      <x:c r="E776" s="38" t="n">
        <x:v>0.31</x:v>
      </x:c>
      <x:c r="F776" s="3" t="str">
        <x:v>درصد</x:v>
      </x:c>
      <x:c r="G776" s="3" t="str">
        <x:v>SHP-124</x:v>
      </x:c>
      <x:c r="H776" s="3" t="n">
        <x:v>86</x:v>
      </x:c>
      <x:c r="I776" s="3" t="str">
        <x:v>4-11</x:v>
      </x:c>
      <x:c r="J776" s="3" t="str">
        <x:v>مجاز با کنترل</x:v>
      </x:c>
      <x:c r="K776" s="3"/>
      <x:c r="L776" s="3"/>
    </x:row>
    <x:row r="777" ht="25" customHeight="1">
      <x:c r="A777" s="2" t="str">
        <x:v>NOV</x:v>
      </x:c>
      <x:c r="B777" s="3" t="str">
        <x:v>1404-07</x:v>
      </x:c>
      <x:c r="C777" s="3" t="str">
        <x:v>سهم ابزار فعال سیستمی</x:v>
      </x:c>
      <x:c r="D777" s="3" t="str">
        <x:v>موبایلی</x:v>
      </x:c>
      <x:c r="E777" s="38" t="n">
        <x:v>0</x:v>
      </x:c>
      <x:c r="F777" s="3" t="str">
        <x:v>درصد</x:v>
      </x:c>
      <x:c r="G777" s="3" t="str">
        <x:v>SHP-124</x:v>
      </x:c>
      <x:c r="H777" s="3" t="n">
        <x:v>86</x:v>
      </x:c>
      <x:c r="I777" s="3" t="str">
        <x:v>4-11</x:v>
      </x:c>
      <x:c r="J777" s="3" t="str">
        <x:v>مجاز با کنترل</x:v>
      </x:c>
      <x:c r="K777" s="3"/>
      <x:c r="L777" s="3"/>
    </x:row>
    <x:row r="778" ht="25" customHeight="1">
      <x:c r="A778" s="2" t="str">
        <x:v>RTP</x:v>
      </x:c>
      <x:c r="B778" s="3" t="str">
        <x:v>1404-07</x:v>
      </x:c>
      <x:c r="C778" s="3" t="str">
        <x:v>سهم ابزار فعال سیستمی</x:v>
      </x:c>
      <x:c r="D778" s="3" t="str">
        <x:v>کارت‌خوان</x:v>
      </x:c>
      <x:c r="E778" s="38" t="n">
        <x:v>9.73</x:v>
      </x:c>
      <x:c r="F778" s="3" t="str">
        <x:v>درصد</x:v>
      </x:c>
      <x:c r="G778" s="3" t="str">
        <x:v>SHP-124</x:v>
      </x:c>
      <x:c r="H778" s="3" t="n">
        <x:v>86</x:v>
      </x:c>
      <x:c r="I778" s="3" t="str">
        <x:v>4-11</x:v>
      </x:c>
      <x:c r="J778" s="3" t="str">
        <x:v>مجاز با کنترل</x:v>
      </x:c>
      <x:c r="K778" s="3"/>
      <x:c r="L778" s="3"/>
    </x:row>
    <x:row r="779" ht="25" customHeight="1">
      <x:c r="A779" s="2" t="str">
        <x:v>RTP</x:v>
      </x:c>
      <x:c r="B779" s="3" t="str">
        <x:v>1404-07</x:v>
      </x:c>
      <x:c r="C779" s="3" t="str">
        <x:v>سهم ابزار فعال سیستمی</x:v>
      </x:c>
      <x:c r="D779" s="3" t="str">
        <x:v>اینترنتی</x:v>
      </x:c>
      <x:c r="E779" s="38" t="n">
        <x:v>1.65</x:v>
      </x:c>
      <x:c r="F779" s="3" t="str">
        <x:v>درصد</x:v>
      </x:c>
      <x:c r="G779" s="3" t="str">
        <x:v>SHP-124</x:v>
      </x:c>
      <x:c r="H779" s="3" t="n">
        <x:v>86</x:v>
      </x:c>
      <x:c r="I779" s="3" t="str">
        <x:v>4-11</x:v>
      </x:c>
      <x:c r="J779" s="3" t="str">
        <x:v>مجاز با کنترل</x:v>
      </x:c>
      <x:c r="K779" s="3"/>
      <x:c r="L779" s="3"/>
    </x:row>
    <x:row r="780" ht="25" customHeight="1">
      <x:c r="A780" s="2" t="str">
        <x:v>RTP</x:v>
      </x:c>
      <x:c r="B780" s="3" t="str">
        <x:v>1404-07</x:v>
      </x:c>
      <x:c r="C780" s="3" t="str">
        <x:v>سهم ابزار فعال سیستمی</x:v>
      </x:c>
      <x:c r="D780" s="3" t="str">
        <x:v>کد دستوری</x:v>
      </x:c>
      <x:c r="E780" s="38" t="n">
        <x:v>4.66</x:v>
      </x:c>
      <x:c r="F780" s="3" t="str">
        <x:v>درصد</x:v>
      </x:c>
      <x:c r="G780" s="3" t="str">
        <x:v>SHP-124</x:v>
      </x:c>
      <x:c r="H780" s="3" t="n">
        <x:v>86</x:v>
      </x:c>
      <x:c r="I780" s="3" t="str">
        <x:v>4-11</x:v>
      </x:c>
      <x:c r="J780" s="3" t="str">
        <x:v>مجاز با کنترل</x:v>
      </x:c>
      <x:c r="K780" s="3"/>
      <x:c r="L780" s="3"/>
    </x:row>
    <x:row r="781" ht="25" customHeight="1">
      <x:c r="A781" s="2" t="str">
        <x:v>RTP</x:v>
      </x:c>
      <x:c r="B781" s="3" t="str">
        <x:v>1404-07</x:v>
      </x:c>
      <x:c r="C781" s="3" t="str">
        <x:v>سهم ابزار فعال سیستمی</x:v>
      </x:c>
      <x:c r="D781" s="3" t="str">
        <x:v>موبایلی</x:v>
      </x:c>
      <x:c r="E781" s="38" t="n">
        <x:v>0</x:v>
      </x:c>
      <x:c r="F781" s="3" t="str">
        <x:v>درصد</x:v>
      </x:c>
      <x:c r="G781" s="3" t="str">
        <x:v>SHP-124</x:v>
      </x:c>
      <x:c r="H781" s="3" t="n">
        <x:v>86</x:v>
      </x:c>
      <x:c r="I781" s="3" t="str">
        <x:v>4-11</x:v>
      </x:c>
      <x:c r="J781" s="3" t="str">
        <x:v>مجاز با کنترل</x:v>
      </x:c>
      <x:c r="K781" s="3"/>
      <x:c r="L781" s="3"/>
    </x:row>
    <x:row r="782" ht="25" customHeight="1">
      <x:c r="A782" s="2" t="str">
        <x:v>ARV</x:v>
      </x:c>
      <x:c r="B782" s="3" t="str">
        <x:v>1404-07</x:v>
      </x:c>
      <x:c r="C782" s="3" t="str">
        <x:v>سهم ابزار فعال سیستمی</x:v>
      </x:c>
      <x:c r="D782" s="3" t="str">
        <x:v>کارت‌خوان</x:v>
      </x:c>
      <x:c r="E782" s="38" t="n">
        <x:v>3.01</x:v>
      </x:c>
      <x:c r="F782" s="3" t="str">
        <x:v>درصد</x:v>
      </x:c>
      <x:c r="G782" s="3" t="str">
        <x:v>SHP-124</x:v>
      </x:c>
      <x:c r="H782" s="3" t="n">
        <x:v>86</x:v>
      </x:c>
      <x:c r="I782" s="3" t="str">
        <x:v>4-11</x:v>
      </x:c>
      <x:c r="J782" s="3" t="str">
        <x:v>مجاز با کنترل</x:v>
      </x:c>
      <x:c r="K782" s="3"/>
      <x:c r="L782" s="3"/>
    </x:row>
    <x:row r="783" ht="25" customHeight="1">
      <x:c r="A783" s="2" t="str">
        <x:v>ARV</x:v>
      </x:c>
      <x:c r="B783" s="3" t="str">
        <x:v>1404-07</x:v>
      </x:c>
      <x:c r="C783" s="3" t="str">
        <x:v>سهم ابزار فعال سیستمی</x:v>
      </x:c>
      <x:c r="D783" s="3" t="str">
        <x:v>اینترنتی</x:v>
      </x:c>
      <x:c r="E783" s="38" t="n">
        <x:v>0.42</x:v>
      </x:c>
      <x:c r="F783" s="3" t="str">
        <x:v>درصد</x:v>
      </x:c>
      <x:c r="G783" s="3" t="str">
        <x:v>SHP-124</x:v>
      </x:c>
      <x:c r="H783" s="3" t="n">
        <x:v>86</x:v>
      </x:c>
      <x:c r="I783" s="3" t="str">
        <x:v>4-11</x:v>
      </x:c>
      <x:c r="J783" s="3" t="str">
        <x:v>مجاز با کنترل</x:v>
      </x:c>
      <x:c r="K783" s="3"/>
      <x:c r="L783" s="3"/>
    </x:row>
    <x:row r="784" ht="25" customHeight="1">
      <x:c r="A784" s="2" t="str">
        <x:v>ARV</x:v>
      </x:c>
      <x:c r="B784" s="3" t="str">
        <x:v>1404-07</x:v>
      </x:c>
      <x:c r="C784" s="3" t="str">
        <x:v>سهم ابزار فعال سیستمی</x:v>
      </x:c>
      <x:c r="D784" s="3" t="str">
        <x:v>کد دستوری</x:v>
      </x:c>
      <x:c r="E784" s="38" t="n">
        <x:v>0.16</x:v>
      </x:c>
      <x:c r="F784" s="3" t="str">
        <x:v>درصد</x:v>
      </x:c>
      <x:c r="G784" s="3" t="str">
        <x:v>SHP-124</x:v>
      </x:c>
      <x:c r="H784" s="3" t="n">
        <x:v>86</x:v>
      </x:c>
      <x:c r="I784" s="3" t="str">
        <x:v>4-11</x:v>
      </x:c>
      <x:c r="J784" s="3" t="str">
        <x:v>مجاز با کنترل</x:v>
      </x:c>
      <x:c r="K784" s="3"/>
      <x:c r="L784" s="3"/>
    </x:row>
    <x:row r="785" ht="25" customHeight="1">
      <x:c r="A785" s="2" t="str">
        <x:v>ARV</x:v>
      </x:c>
      <x:c r="B785" s="3" t="str">
        <x:v>1404-07</x:v>
      </x:c>
      <x:c r="C785" s="3" t="str">
        <x:v>سهم ابزار فعال سیستمی</x:v>
      </x:c>
      <x:c r="D785" s="3" t="str">
        <x:v>موبایلی</x:v>
      </x:c>
      <x:c r="E785" s="38" t="n">
        <x:v>1.11</x:v>
      </x:c>
      <x:c r="F785" s="3" t="str">
        <x:v>درصد</x:v>
      </x:c>
      <x:c r="G785" s="3" t="str">
        <x:v>SHP-124</x:v>
      </x:c>
      <x:c r="H785" s="3" t="n">
        <x:v>86</x:v>
      </x:c>
      <x:c r="I785" s="3" t="str">
        <x:v>4-11</x:v>
      </x:c>
      <x:c r="J785" s="3" t="str">
        <x:v>مجاز با کنترل</x:v>
      </x:c>
      <x:c r="K785" s="3"/>
      <x:c r="L785" s="3"/>
    </x:row>
    <x:row r="786" ht="25" customHeight="1">
      <x:c r="A786" s="2" t="str">
        <x:v>FAN</x:v>
      </x:c>
      <x:c r="B786" s="3" t="str">
        <x:v>1404-07</x:v>
      </x:c>
      <x:c r="C786" s="3" t="str">
        <x:v>سهم ابزار فعال سیستمی</x:v>
      </x:c>
      <x:c r="D786" s="3" t="str">
        <x:v>کارت‌خوان</x:v>
      </x:c>
      <x:c r="E786" s="38" t="n">
        <x:v>5.38</x:v>
      </x:c>
      <x:c r="F786" s="3" t="str">
        <x:v>درصد</x:v>
      </x:c>
      <x:c r="G786" s="3" t="str">
        <x:v>SHP-124</x:v>
      </x:c>
      <x:c r="H786" s="3" t="n">
        <x:v>86</x:v>
      </x:c>
      <x:c r="I786" s="3" t="str">
        <x:v>4-11</x:v>
      </x:c>
      <x:c r="J786" s="3" t="str">
        <x:v>مجاز با کنترل</x:v>
      </x:c>
      <x:c r="K786" s="3"/>
      <x:c r="L786" s="3"/>
    </x:row>
    <x:row r="787" ht="25" customHeight="1">
      <x:c r="A787" s="2" t="str">
        <x:v>FAN</x:v>
      </x:c>
      <x:c r="B787" s="3" t="str">
        <x:v>1404-07</x:v>
      </x:c>
      <x:c r="C787" s="3" t="str">
        <x:v>سهم ابزار فعال سیستمی</x:v>
      </x:c>
      <x:c r="D787" s="3" t="str">
        <x:v>اینترنتی</x:v>
      </x:c>
      <x:c r="E787" s="38" t="n">
        <x:v>0.06</x:v>
      </x:c>
      <x:c r="F787" s="3" t="str">
        <x:v>درصد</x:v>
      </x:c>
      <x:c r="G787" s="3" t="str">
        <x:v>SHP-124</x:v>
      </x:c>
      <x:c r="H787" s="3" t="n">
        <x:v>86</x:v>
      </x:c>
      <x:c r="I787" s="3" t="str">
        <x:v>4-11</x:v>
      </x:c>
      <x:c r="J787" s="3" t="str">
        <x:v>مجاز با کنترل</x:v>
      </x:c>
      <x:c r="K787" s="3"/>
      <x:c r="L787" s="3"/>
    </x:row>
    <x:row r="788" ht="25" customHeight="1">
      <x:c r="A788" s="2" t="str">
        <x:v>FAN</x:v>
      </x:c>
      <x:c r="B788" s="3" t="str">
        <x:v>1404-07</x:v>
      </x:c>
      <x:c r="C788" s="3" t="str">
        <x:v>سهم ابزار فعال سیستمی</x:v>
      </x:c>
      <x:c r="D788" s="3" t="str">
        <x:v>کد دستوری</x:v>
      </x:c>
      <x:c r="E788" s="38" t="n">
        <x:v>0</x:v>
      </x:c>
      <x:c r="F788" s="3" t="str">
        <x:v>درصد</x:v>
      </x:c>
      <x:c r="G788" s="3" t="str">
        <x:v>SHP-124</x:v>
      </x:c>
      <x:c r="H788" s="3" t="n">
        <x:v>86</x:v>
      </x:c>
      <x:c r="I788" s="3" t="str">
        <x:v>4-11</x:v>
      </x:c>
      <x:c r="J788" s="3" t="str">
        <x:v>مجاز با کنترل</x:v>
      </x:c>
      <x:c r="K788" s="3"/>
      <x:c r="L788" s="3"/>
    </x:row>
    <x:row r="789" ht="25" customHeight="1">
      <x:c r="A789" s="2" t="str">
        <x:v>FAN</x:v>
      </x:c>
      <x:c r="B789" s="3" t="str">
        <x:v>1404-07</x:v>
      </x:c>
      <x:c r="C789" s="3" t="str">
        <x:v>سهم ابزار فعال سیستمی</x:v>
      </x:c>
      <x:c r="D789" s="3" t="str">
        <x:v>موبایلی</x:v>
      </x:c>
      <x:c r="E789" s="38" t="n">
        <x:v>0</x:v>
      </x:c>
      <x:c r="F789" s="3" t="str">
        <x:v>درصد</x:v>
      </x:c>
      <x:c r="G789" s="3" t="str">
        <x:v>SHP-124</x:v>
      </x:c>
      <x:c r="H789" s="3" t="n">
        <x:v>86</x:v>
      </x:c>
      <x:c r="I789" s="3" t="str">
        <x:v>4-11</x:v>
      </x:c>
      <x:c r="J789" s="3" t="str">
        <x:v>مجاز با کنترل</x:v>
      </x:c>
      <x:c r="K789" s="3"/>
      <x:c r="L789" s="3"/>
    </x:row>
    <x:row r="790" ht="25" customHeight="1">
      <x:c r="A790" s="2" t="str">
        <x:v>KISH</x:v>
      </x:c>
      <x:c r="B790" s="3" t="str">
        <x:v>1404-07</x:v>
      </x:c>
      <x:c r="C790" s="3" t="str">
        <x:v>سهم ابزار فعال سیستمی</x:v>
      </x:c>
      <x:c r="D790" s="3" t="str">
        <x:v>کارت‌خوان</x:v>
      </x:c>
      <x:c r="E790" s="38" t="n">
        <x:v>8.5</x:v>
      </x:c>
      <x:c r="F790" s="3" t="str">
        <x:v>درصد</x:v>
      </x:c>
      <x:c r="G790" s="3" t="str">
        <x:v>SHP-124</x:v>
      </x:c>
      <x:c r="H790" s="3" t="n">
        <x:v>86</x:v>
      </x:c>
      <x:c r="I790" s="3" t="str">
        <x:v>4-11</x:v>
      </x:c>
      <x:c r="J790" s="3" t="str">
        <x:v>مجاز با کنترل</x:v>
      </x:c>
      <x:c r="K790" s="3"/>
      <x:c r="L790" s="3"/>
    </x:row>
    <x:row r="791" ht="25" customHeight="1">
      <x:c r="A791" s="2" t="str">
        <x:v>KISH</x:v>
      </x:c>
      <x:c r="B791" s="3" t="str">
        <x:v>1404-07</x:v>
      </x:c>
      <x:c r="C791" s="3" t="str">
        <x:v>سهم ابزار فعال سیستمی</x:v>
      </x:c>
      <x:c r="D791" s="3" t="str">
        <x:v>اینترنتی</x:v>
      </x:c>
      <x:c r="E791" s="38" t="n">
        <x:v>11.07</x:v>
      </x:c>
      <x:c r="F791" s="3" t="str">
        <x:v>درصد</x:v>
      </x:c>
      <x:c r="G791" s="3" t="str">
        <x:v>SHP-124</x:v>
      </x:c>
      <x:c r="H791" s="3" t="n">
        <x:v>86</x:v>
      </x:c>
      <x:c r="I791" s="3" t="str">
        <x:v>4-11</x:v>
      </x:c>
      <x:c r="J791" s="3" t="str">
        <x:v>مجاز با کنترل</x:v>
      </x:c>
      <x:c r="K791" s="3"/>
      <x:c r="L791" s="3"/>
    </x:row>
    <x:row r="792" ht="25" customHeight="1">
      <x:c r="A792" s="2" t="str">
        <x:v>KISH</x:v>
      </x:c>
      <x:c r="B792" s="3" t="str">
        <x:v>1404-07</x:v>
      </x:c>
      <x:c r="C792" s="3" t="str">
        <x:v>سهم ابزار فعال سیستمی</x:v>
      </x:c>
      <x:c r="D792" s="3" t="str">
        <x:v>کد دستوری</x:v>
      </x:c>
      <x:c r="E792" s="38" t="n">
        <x:v>1.66</x:v>
      </x:c>
      <x:c r="F792" s="3" t="str">
        <x:v>درصد</x:v>
      </x:c>
      <x:c r="G792" s="3" t="str">
        <x:v>SHP-124</x:v>
      </x:c>
      <x:c r="H792" s="3" t="n">
        <x:v>86</x:v>
      </x:c>
      <x:c r="I792" s="3" t="str">
        <x:v>4-11</x:v>
      </x:c>
      <x:c r="J792" s="3" t="str">
        <x:v>مجاز با کنترل</x:v>
      </x:c>
      <x:c r="K792" s="3"/>
      <x:c r="L792" s="3"/>
    </x:row>
    <x:row r="793" ht="25" customHeight="1">
      <x:c r="A793" s="2" t="str">
        <x:v>KISH</x:v>
      </x:c>
      <x:c r="B793" s="3" t="str">
        <x:v>1404-07</x:v>
      </x:c>
      <x:c r="C793" s="3" t="str">
        <x:v>سهم ابزار فعال سیستمی</x:v>
      </x:c>
      <x:c r="D793" s="3" t="str">
        <x:v>موبایلی</x:v>
      </x:c>
      <x:c r="E793" s="38" t="n">
        <x:v>0</x:v>
      </x:c>
      <x:c r="F793" s="3" t="str">
        <x:v>درصد</x:v>
      </x:c>
      <x:c r="G793" s="3" t="str">
        <x:v>SHP-124</x:v>
      </x:c>
      <x:c r="H793" s="3" t="n">
        <x:v>86</x:v>
      </x:c>
      <x:c r="I793" s="3" t="str">
        <x:v>4-11</x:v>
      </x:c>
      <x:c r="J793" s="3" t="str">
        <x:v>مجاز با کنترل</x:v>
      </x:c>
      <x:c r="K793" s="3"/>
      <x:c r="L793" s="3"/>
    </x:row>
    <x:row r="794" ht="25" customHeight="1">
      <x:c r="A794" s="2" t="str">
        <x:v>AP</x:v>
      </x:c>
      <x:c r="B794" s="3" t="str">
        <x:v>1404-07</x:v>
      </x:c>
      <x:c r="C794" s="3" t="str">
        <x:v>سهم ابزار تراکنش‌دار</x:v>
      </x:c>
      <x:c r="D794" s="3" t="str">
        <x:v>کارت‌خوان</x:v>
      </x:c>
      <x:c r="E794" s="38" t="n">
        <x:v>4.24</x:v>
      </x:c>
      <x:c r="F794" s="3" t="str">
        <x:v>درصد</x:v>
      </x:c>
      <x:c r="G794" s="3" t="str">
        <x:v>SHP-124</x:v>
      </x:c>
      <x:c r="H794" s="3" t="n">
        <x:v>87</x:v>
      </x:c>
      <x:c r="I794" s="3" t="str">
        <x:v>4-12</x:v>
      </x:c>
      <x:c r="J794" s="3" t="str">
        <x:v>شکست تعریف</x:v>
      </x:c>
      <x:c r="K794" s="3"/>
      <x:c r="L794" s="3"/>
    </x:row>
    <x:row r="795" ht="25" customHeight="1">
      <x:c r="A795" s="2" t="str">
        <x:v>AP</x:v>
      </x:c>
      <x:c r="B795" s="3" t="str">
        <x:v>1404-07</x:v>
      </x:c>
      <x:c r="C795" s="3" t="str">
        <x:v>سهم ابزار تراکنش‌دار</x:v>
      </x:c>
      <x:c r="D795" s="3" t="str">
        <x:v>اینترنتی</x:v>
      </x:c>
      <x:c r="E795" s="38" t="n">
        <x:v>7.18</x:v>
      </x:c>
      <x:c r="F795" s="3" t="str">
        <x:v>درصد</x:v>
      </x:c>
      <x:c r="G795" s="3" t="str">
        <x:v>SHP-124</x:v>
      </x:c>
      <x:c r="H795" s="3" t="n">
        <x:v>87</x:v>
      </x:c>
      <x:c r="I795" s="3" t="str">
        <x:v>4-12</x:v>
      </x:c>
      <x:c r="J795" s="3" t="str">
        <x:v>شکست تعریف</x:v>
      </x:c>
      <x:c r="K795" s="3"/>
      <x:c r="L795" s="3"/>
    </x:row>
    <x:row r="796" ht="25" customHeight="1">
      <x:c r="A796" s="2" t="str">
        <x:v>AP</x:v>
      </x:c>
      <x:c r="B796" s="3" t="str">
        <x:v>1404-07</x:v>
      </x:c>
      <x:c r="C796" s="3" t="str">
        <x:v>سهم ابزار تراکنش‌دار</x:v>
      </x:c>
      <x:c r="D796" s="3" t="str">
        <x:v>کد دستوری</x:v>
      </x:c>
      <x:c r="E796" s="38" t="n">
        <x:v>8.48</x:v>
      </x:c>
      <x:c r="F796" s="3" t="str">
        <x:v>درصد</x:v>
      </x:c>
      <x:c r="G796" s="3" t="str">
        <x:v>SHP-124</x:v>
      </x:c>
      <x:c r="H796" s="3" t="n">
        <x:v>87</x:v>
      </x:c>
      <x:c r="I796" s="3" t="str">
        <x:v>4-12</x:v>
      </x:c>
      <x:c r="J796" s="3" t="str">
        <x:v>شکست تعریف</x:v>
      </x:c>
      <x:c r="K796" s="3"/>
      <x:c r="L796" s="3"/>
    </x:row>
    <x:row r="797" ht="25" customHeight="1">
      <x:c r="A797" s="2" t="str">
        <x:v>AP</x:v>
      </x:c>
      <x:c r="B797" s="3" t="str">
        <x:v>1404-07</x:v>
      </x:c>
      <x:c r="C797" s="3" t="str">
        <x:v>سهم ابزار تراکنش‌دار</x:v>
      </x:c>
      <x:c r="D797" s="3" t="str">
        <x:v>موبایلی</x:v>
      </x:c>
      <x:c r="E797" s="38" t="n">
        <x:v>0</x:v>
      </x:c>
      <x:c r="F797" s="3" t="str">
        <x:v>درصد</x:v>
      </x:c>
      <x:c r="G797" s="3" t="str">
        <x:v>SHP-124</x:v>
      </x:c>
      <x:c r="H797" s="3" t="n">
        <x:v>87</x:v>
      </x:c>
      <x:c r="I797" s="3" t="str">
        <x:v>4-12</x:v>
      </x:c>
      <x:c r="J797" s="3" t="str">
        <x:v>شکست تعریف</x:v>
      </x:c>
      <x:c r="K797" s="3"/>
      <x:c r="L797" s="3"/>
    </x:row>
    <x:row r="798" ht="25" customHeight="1">
      <x:c r="A798" s="2" t="str">
        <x:v>DAM</x:v>
      </x:c>
      <x:c r="B798" s="3" t="str">
        <x:v>1404-07</x:v>
      </x:c>
      <x:c r="C798" s="3" t="str">
        <x:v>سهم ابزار تراکنش‌دار</x:v>
      </x:c>
      <x:c r="D798" s="3" t="str">
        <x:v>کارت‌خوان</x:v>
      </x:c>
      <x:c r="E798" s="38" t="n">
        <x:v>0.34</x:v>
      </x:c>
      <x:c r="F798" s="3" t="str">
        <x:v>درصد</x:v>
      </x:c>
      <x:c r="G798" s="3" t="str">
        <x:v>SHP-124</x:v>
      </x:c>
      <x:c r="H798" s="3" t="n">
        <x:v>87</x:v>
      </x:c>
      <x:c r="I798" s="3" t="str">
        <x:v>4-12</x:v>
      </x:c>
      <x:c r="J798" s="3" t="str">
        <x:v>شکست تعریف</x:v>
      </x:c>
      <x:c r="K798" s="3"/>
      <x:c r="L798" s="3"/>
    </x:row>
    <x:row r="799" ht="25" customHeight="1">
      <x:c r="A799" s="2" t="str">
        <x:v>DAM</x:v>
      </x:c>
      <x:c r="B799" s="3" t="str">
        <x:v>1404-07</x:v>
      </x:c>
      <x:c r="C799" s="3" t="str">
        <x:v>سهم ابزار تراکنش‌دار</x:v>
      </x:c>
      <x:c r="D799" s="3" t="str">
        <x:v>اینترنتی</x:v>
      </x:c>
      <x:c r="E799" s="38" t="n">
        <x:v>0.01</x:v>
      </x:c>
      <x:c r="F799" s="3" t="str">
        <x:v>درصد</x:v>
      </x:c>
      <x:c r="G799" s="3" t="str">
        <x:v>SHP-124</x:v>
      </x:c>
      <x:c r="H799" s="3" t="n">
        <x:v>87</x:v>
      </x:c>
      <x:c r="I799" s="3" t="str">
        <x:v>4-12</x:v>
      </x:c>
      <x:c r="J799" s="3" t="str">
        <x:v>شکست تعریف</x:v>
      </x:c>
      <x:c r="K799" s="3"/>
      <x:c r="L799" s="3"/>
    </x:row>
    <x:row r="800" ht="25" customHeight="1">
      <x:c r="A800" s="2" t="str">
        <x:v>DAM</x:v>
      </x:c>
      <x:c r="B800" s="3" t="str">
        <x:v>1404-07</x:v>
      </x:c>
      <x:c r="C800" s="3" t="str">
        <x:v>سهم ابزار تراکنش‌دار</x:v>
      </x:c>
      <x:c r="D800" s="3" t="str">
        <x:v>کد دستوری</x:v>
      </x:c>
      <x:c r="E800" s="38" t="n">
        <x:v>0</x:v>
      </x:c>
      <x:c r="F800" s="3" t="str">
        <x:v>درصد</x:v>
      </x:c>
      <x:c r="G800" s="3" t="str">
        <x:v>SHP-124</x:v>
      </x:c>
      <x:c r="H800" s="3" t="n">
        <x:v>87</x:v>
      </x:c>
      <x:c r="I800" s="3" t="str">
        <x:v>4-12</x:v>
      </x:c>
      <x:c r="J800" s="3" t="str">
        <x:v>شکست تعریف</x:v>
      </x:c>
      <x:c r="K800" s="3"/>
      <x:c r="L800" s="3"/>
    </x:row>
    <x:row r="801" ht="25" customHeight="1">
      <x:c r="A801" s="2" t="str">
        <x:v>DAM</x:v>
      </x:c>
      <x:c r="B801" s="3" t="str">
        <x:v>1404-07</x:v>
      </x:c>
      <x:c r="C801" s="3" t="str">
        <x:v>سهم ابزار تراکنش‌دار</x:v>
      </x:c>
      <x:c r="D801" s="3" t="str">
        <x:v>موبایلی</x:v>
      </x:c>
      <x:c r="E801" s="38" t="n">
        <x:v>0</x:v>
      </x:c>
      <x:c r="F801" s="3" t="str">
        <x:v>درصد</x:v>
      </x:c>
      <x:c r="G801" s="3" t="str">
        <x:v>SHP-124</x:v>
      </x:c>
      <x:c r="H801" s="3" t="n">
        <x:v>87</x:v>
      </x:c>
      <x:c r="I801" s="3" t="str">
        <x:v>4-12</x:v>
      </x:c>
      <x:c r="J801" s="3" t="str">
        <x:v>شکست تعریف</x:v>
      </x:c>
      <x:c r="K801" s="3"/>
      <x:c r="L801" s="3"/>
    </x:row>
    <x:row r="802" ht="25" customHeight="1">
      <x:c r="A802" s="2" t="str">
        <x:v>BEP</x:v>
      </x:c>
      <x:c r="B802" s="3" t="str">
        <x:v>1404-07</x:v>
      </x:c>
      <x:c r="C802" s="3" t="str">
        <x:v>سهم ابزار تراکنش‌دار</x:v>
      </x:c>
      <x:c r="D802" s="3" t="str">
        <x:v>کارت‌خوان</x:v>
      </x:c>
      <x:c r="E802" s="38" t="n">
        <x:v>14.67</x:v>
      </x:c>
      <x:c r="F802" s="3" t="str">
        <x:v>درصد</x:v>
      </x:c>
      <x:c r="G802" s="3" t="str">
        <x:v>SHP-124</x:v>
      </x:c>
      <x:c r="H802" s="3" t="n">
        <x:v>87</x:v>
      </x:c>
      <x:c r="I802" s="3" t="str">
        <x:v>4-12</x:v>
      </x:c>
      <x:c r="J802" s="3" t="str">
        <x:v>شکست تعریف</x:v>
      </x:c>
      <x:c r="K802" s="3"/>
      <x:c r="L802" s="3"/>
    </x:row>
    <x:row r="803" ht="25" customHeight="1">
      <x:c r="A803" s="2" t="str">
        <x:v>BEP</x:v>
      </x:c>
      <x:c r="B803" s="3" t="str">
        <x:v>1404-07</x:v>
      </x:c>
      <x:c r="C803" s="3" t="str">
        <x:v>سهم ابزار تراکنش‌دار</x:v>
      </x:c>
      <x:c r="D803" s="3" t="str">
        <x:v>اینترنتی</x:v>
      </x:c>
      <x:c r="E803" s="38" t="n">
        <x:v>19.18</x:v>
      </x:c>
      <x:c r="F803" s="3" t="str">
        <x:v>درصد</x:v>
      </x:c>
      <x:c r="G803" s="3" t="str">
        <x:v>SHP-124</x:v>
      </x:c>
      <x:c r="H803" s="3" t="n">
        <x:v>87</x:v>
      </x:c>
      <x:c r="I803" s="3" t="str">
        <x:v>4-12</x:v>
      </x:c>
      <x:c r="J803" s="3" t="str">
        <x:v>شکست تعریف</x:v>
      </x:c>
      <x:c r="K803" s="3"/>
      <x:c r="L803" s="3"/>
    </x:row>
    <x:row r="804" ht="25" customHeight="1">
      <x:c r="A804" s="2" t="str">
        <x:v>BEP</x:v>
      </x:c>
      <x:c r="B804" s="3" t="str">
        <x:v>1404-07</x:v>
      </x:c>
      <x:c r="C804" s="3" t="str">
        <x:v>سهم ابزار تراکنش‌دار</x:v>
      </x:c>
      <x:c r="D804" s="3" t="str">
        <x:v>کد دستوری</x:v>
      </x:c>
      <x:c r="E804" s="38" t="n">
        <x:v>38.79</x:v>
      </x:c>
      <x:c r="F804" s="3" t="str">
        <x:v>درصد</x:v>
      </x:c>
      <x:c r="G804" s="3" t="str">
        <x:v>SHP-124</x:v>
      </x:c>
      <x:c r="H804" s="3" t="n">
        <x:v>87</x:v>
      </x:c>
      <x:c r="I804" s="3" t="str">
        <x:v>4-12</x:v>
      </x:c>
      <x:c r="J804" s="3" t="str">
        <x:v>شکست تعریف</x:v>
      </x:c>
      <x:c r="K804" s="3"/>
      <x:c r="L804" s="3"/>
    </x:row>
    <x:row r="805" ht="25" customHeight="1">
      <x:c r="A805" s="2" t="str">
        <x:v>BEP</x:v>
      </x:c>
      <x:c r="B805" s="3" t="str">
        <x:v>1404-07</x:v>
      </x:c>
      <x:c r="C805" s="3" t="str">
        <x:v>سهم ابزار تراکنش‌دار</x:v>
      </x:c>
      <x:c r="D805" s="3" t="str">
        <x:v>موبایلی</x:v>
      </x:c>
      <x:c r="E805" s="38" t="n">
        <x:v>0</x:v>
      </x:c>
      <x:c r="F805" s="3" t="str">
        <x:v>درصد</x:v>
      </x:c>
      <x:c r="G805" s="3" t="str">
        <x:v>SHP-124</x:v>
      </x:c>
      <x:c r="H805" s="3" t="n">
        <x:v>87</x:v>
      </x:c>
      <x:c r="I805" s="3" t="str">
        <x:v>4-12</x:v>
      </x:c>
      <x:c r="J805" s="3" t="str">
        <x:v>شکست تعریف</x:v>
      </x:c>
      <x:c r="K805" s="3"/>
      <x:c r="L805" s="3"/>
    </x:row>
    <x:row r="806" ht="25" customHeight="1">
      <x:c r="A806" s="2" t="str">
        <x:v>SAD</x:v>
      </x:c>
      <x:c r="B806" s="3" t="str">
        <x:v>1404-07</x:v>
      </x:c>
      <x:c r="C806" s="3" t="str">
        <x:v>سهم ابزار تراکنش‌دار</x:v>
      </x:c>
      <x:c r="D806" s="3" t="str">
        <x:v>کارت‌خوان</x:v>
      </x:c>
      <x:c r="E806" s="38" t="n">
        <x:v>7.49</x:v>
      </x:c>
      <x:c r="F806" s="3" t="str">
        <x:v>درصد</x:v>
      </x:c>
      <x:c r="G806" s="3" t="str">
        <x:v>SHP-124</x:v>
      </x:c>
      <x:c r="H806" s="3" t="n">
        <x:v>87</x:v>
      </x:c>
      <x:c r="I806" s="3" t="str">
        <x:v>4-12</x:v>
      </x:c>
      <x:c r="J806" s="3" t="str">
        <x:v>شکست تعریف</x:v>
      </x:c>
      <x:c r="K806" s="3"/>
      <x:c r="L806" s="3"/>
    </x:row>
    <x:row r="807" ht="25" customHeight="1">
      <x:c r="A807" s="2" t="str">
        <x:v>SAD</x:v>
      </x:c>
      <x:c r="B807" s="3" t="str">
        <x:v>1404-07</x:v>
      </x:c>
      <x:c r="C807" s="3" t="str">
        <x:v>سهم ابزار تراکنش‌دار</x:v>
      </x:c>
      <x:c r="D807" s="3" t="str">
        <x:v>اینترنتی</x:v>
      </x:c>
      <x:c r="E807" s="38" t="n">
        <x:v>3.01</x:v>
      </x:c>
      <x:c r="F807" s="3" t="str">
        <x:v>درصد</x:v>
      </x:c>
      <x:c r="G807" s="3" t="str">
        <x:v>SHP-124</x:v>
      </x:c>
      <x:c r="H807" s="3" t="n">
        <x:v>87</x:v>
      </x:c>
      <x:c r="I807" s="3" t="str">
        <x:v>4-12</x:v>
      </x:c>
      <x:c r="J807" s="3" t="str">
        <x:v>شکست تعریف</x:v>
      </x:c>
      <x:c r="K807" s="3"/>
      <x:c r="L807" s="3"/>
    </x:row>
    <x:row r="808" ht="25" customHeight="1">
      <x:c r="A808" s="2" t="str">
        <x:v>SAD</x:v>
      </x:c>
      <x:c r="B808" s="3" t="str">
        <x:v>1404-07</x:v>
      </x:c>
      <x:c r="C808" s="3" t="str">
        <x:v>سهم ابزار تراکنش‌دار</x:v>
      </x:c>
      <x:c r="D808" s="3" t="str">
        <x:v>کد دستوری</x:v>
      </x:c>
      <x:c r="E808" s="38" t="n">
        <x:v>2.42</x:v>
      </x:c>
      <x:c r="F808" s="3" t="str">
        <x:v>درصد</x:v>
      </x:c>
      <x:c r="G808" s="3" t="str">
        <x:v>SHP-124</x:v>
      </x:c>
      <x:c r="H808" s="3" t="n">
        <x:v>87</x:v>
      </x:c>
      <x:c r="I808" s="3" t="str">
        <x:v>4-12</x:v>
      </x:c>
      <x:c r="J808" s="3" t="str">
        <x:v>شکست تعریف</x:v>
      </x:c>
      <x:c r="K808" s="3"/>
      <x:c r="L808" s="3"/>
    </x:row>
    <x:row r="809" ht="25" customHeight="1">
      <x:c r="A809" s="2" t="str">
        <x:v>SAD</x:v>
      </x:c>
      <x:c r="B809" s="3" t="str">
        <x:v>1404-07</x:v>
      </x:c>
      <x:c r="C809" s="3" t="str">
        <x:v>سهم ابزار تراکنش‌دار</x:v>
      </x:c>
      <x:c r="D809" s="3" t="str">
        <x:v>موبایلی</x:v>
      </x:c>
      <x:c r="E809" s="38" t="n">
        <x:v>71.43</x:v>
      </x:c>
      <x:c r="F809" s="3" t="str">
        <x:v>درصد</x:v>
      </x:c>
      <x:c r="G809" s="3" t="str">
        <x:v>SHP-124</x:v>
      </x:c>
      <x:c r="H809" s="3" t="n">
        <x:v>87</x:v>
      </x:c>
      <x:c r="I809" s="3" t="str">
        <x:v>4-12</x:v>
      </x:c>
      <x:c r="J809" s="3" t="str">
        <x:v>شکست تعریف</x:v>
      </x:c>
      <x:c r="K809" s="3"/>
      <x:c r="L809" s="3"/>
    </x:row>
    <x:row r="810" ht="25" customHeight="1">
      <x:c r="A810" s="2" t="str">
        <x:v>PEP</x:v>
      </x:c>
      <x:c r="B810" s="3" t="str">
        <x:v>1404-07</x:v>
      </x:c>
      <x:c r="C810" s="3" t="str">
        <x:v>سهم ابزار تراکنش‌دار</x:v>
      </x:c>
      <x:c r="D810" s="3" t="str">
        <x:v>کارت‌خوان</x:v>
      </x:c>
      <x:c r="E810" s="38" t="n">
        <x:v>12.29</x:v>
      </x:c>
      <x:c r="F810" s="3" t="str">
        <x:v>درصد</x:v>
      </x:c>
      <x:c r="G810" s="3" t="str">
        <x:v>SHP-124</x:v>
      </x:c>
      <x:c r="H810" s="3" t="n">
        <x:v>87</x:v>
      </x:c>
      <x:c r="I810" s="3" t="str">
        <x:v>4-12</x:v>
      </x:c>
      <x:c r="J810" s="3" t="str">
        <x:v>شکست تعریف</x:v>
      </x:c>
      <x:c r="K810" s="3"/>
      <x:c r="L810" s="3"/>
    </x:row>
    <x:row r="811" ht="25" customHeight="1">
      <x:c r="A811" s="2" t="str">
        <x:v>PEP</x:v>
      </x:c>
      <x:c r="B811" s="3" t="str">
        <x:v>1404-07</x:v>
      </x:c>
      <x:c r="C811" s="3" t="str">
        <x:v>سهم ابزار تراکنش‌دار</x:v>
      </x:c>
      <x:c r="D811" s="3" t="str">
        <x:v>اینترنتی</x:v>
      </x:c>
      <x:c r="E811" s="38" t="n">
        <x:v>8.06</x:v>
      </x:c>
      <x:c r="F811" s="3" t="str">
        <x:v>درصد</x:v>
      </x:c>
      <x:c r="G811" s="3" t="str">
        <x:v>SHP-124</x:v>
      </x:c>
      <x:c r="H811" s="3" t="n">
        <x:v>87</x:v>
      </x:c>
      <x:c r="I811" s="3" t="str">
        <x:v>4-12</x:v>
      </x:c>
      <x:c r="J811" s="3" t="str">
        <x:v>شکست تعریف</x:v>
      </x:c>
      <x:c r="K811" s="3"/>
      <x:c r="L811" s="3"/>
    </x:row>
    <x:row r="812" ht="25" customHeight="1">
      <x:c r="A812" s="2" t="str">
        <x:v>PEP</x:v>
      </x:c>
      <x:c r="B812" s="3" t="str">
        <x:v>1404-07</x:v>
      </x:c>
      <x:c r="C812" s="3" t="str">
        <x:v>سهم ابزار تراکنش‌دار</x:v>
      </x:c>
      <x:c r="D812" s="3" t="str">
        <x:v>کد دستوری</x:v>
      </x:c>
      <x:c r="E812" s="38" t="n">
        <x:v>0</x:v>
      </x:c>
      <x:c r="F812" s="3" t="str">
        <x:v>درصد</x:v>
      </x:c>
      <x:c r="G812" s="3" t="str">
        <x:v>SHP-124</x:v>
      </x:c>
      <x:c r="H812" s="3" t="n">
        <x:v>87</x:v>
      </x:c>
      <x:c r="I812" s="3" t="str">
        <x:v>4-12</x:v>
      </x:c>
      <x:c r="J812" s="3" t="str">
        <x:v>شکست تعریف</x:v>
      </x:c>
      <x:c r="K812" s="3"/>
      <x:c r="L812" s="3"/>
    </x:row>
    <x:row r="813" ht="25" customHeight="1">
      <x:c r="A813" s="2" t="str">
        <x:v>PEP</x:v>
      </x:c>
      <x:c r="B813" s="3" t="str">
        <x:v>1404-07</x:v>
      </x:c>
      <x:c r="C813" s="3" t="str">
        <x:v>سهم ابزار تراکنش‌دار</x:v>
      </x:c>
      <x:c r="D813" s="3" t="str">
        <x:v>موبایلی</x:v>
      </x:c>
      <x:c r="E813" s="38" t="n">
        <x:v>0</x:v>
      </x:c>
      <x:c r="F813" s="3" t="str">
        <x:v>درصد</x:v>
      </x:c>
      <x:c r="G813" s="3" t="str">
        <x:v>SHP-124</x:v>
      </x:c>
      <x:c r="H813" s="3" t="n">
        <x:v>87</x:v>
      </x:c>
      <x:c r="I813" s="3" t="str">
        <x:v>4-12</x:v>
      </x:c>
      <x:c r="J813" s="3" t="str">
        <x:v>شکست تعریف</x:v>
      </x:c>
      <x:c r="K813" s="3"/>
      <x:c r="L813" s="3"/>
    </x:row>
    <x:row r="814" ht="25" customHeight="1">
      <x:c r="A814" s="2" t="str">
        <x:v>SEP</x:v>
      </x:c>
      <x:c r="B814" s="3" t="str">
        <x:v>1404-07</x:v>
      </x:c>
      <x:c r="C814" s="3" t="str">
        <x:v>سهم ابزار تراکنش‌دار</x:v>
      </x:c>
      <x:c r="D814" s="3" t="str">
        <x:v>کارت‌خوان</x:v>
      </x:c>
      <x:c r="E814" s="38" t="n">
        <x:v>15.08</x:v>
      </x:c>
      <x:c r="F814" s="3" t="str">
        <x:v>درصد</x:v>
      </x:c>
      <x:c r="G814" s="3" t="str">
        <x:v>SHP-124</x:v>
      </x:c>
      <x:c r="H814" s="3" t="n">
        <x:v>87</x:v>
      </x:c>
      <x:c r="I814" s="3" t="str">
        <x:v>4-12</x:v>
      </x:c>
      <x:c r="J814" s="3" t="str">
        <x:v>شکست تعریف</x:v>
      </x:c>
      <x:c r="K814" s="3"/>
      <x:c r="L814" s="3"/>
    </x:row>
    <x:row r="815" ht="25" customHeight="1">
      <x:c r="A815" s="2" t="str">
        <x:v>SEP</x:v>
      </x:c>
      <x:c r="B815" s="3" t="str">
        <x:v>1404-07</x:v>
      </x:c>
      <x:c r="C815" s="3" t="str">
        <x:v>سهم ابزار تراکنش‌دار</x:v>
      </x:c>
      <x:c r="D815" s="3" t="str">
        <x:v>اینترنتی</x:v>
      </x:c>
      <x:c r="E815" s="38" t="n">
        <x:v>30.63</x:v>
      </x:c>
      <x:c r="F815" s="3" t="str">
        <x:v>درصد</x:v>
      </x:c>
      <x:c r="G815" s="3" t="str">
        <x:v>SHP-124</x:v>
      </x:c>
      <x:c r="H815" s="3" t="n">
        <x:v>87</x:v>
      </x:c>
      <x:c r="I815" s="3" t="str">
        <x:v>4-12</x:v>
      </x:c>
      <x:c r="J815" s="3" t="str">
        <x:v>شکست تعریف</x:v>
      </x:c>
      <x:c r="K815" s="3"/>
      <x:c r="L815" s="3"/>
    </x:row>
    <x:row r="816" ht="25" customHeight="1">
      <x:c r="A816" s="2" t="str">
        <x:v>SEP</x:v>
      </x:c>
      <x:c r="B816" s="3" t="str">
        <x:v>1404-07</x:v>
      </x:c>
      <x:c r="C816" s="3" t="str">
        <x:v>سهم ابزار تراکنش‌دار</x:v>
      </x:c>
      <x:c r="D816" s="3" t="str">
        <x:v>کد دستوری</x:v>
      </x:c>
      <x:c r="E816" s="38" t="n">
        <x:v>39.39</x:v>
      </x:c>
      <x:c r="F816" s="3" t="str">
        <x:v>درصد</x:v>
      </x:c>
      <x:c r="G816" s="3" t="str">
        <x:v>SHP-124</x:v>
      </x:c>
      <x:c r="H816" s="3" t="n">
        <x:v>87</x:v>
      </x:c>
      <x:c r="I816" s="3" t="str">
        <x:v>4-12</x:v>
      </x:c>
      <x:c r="J816" s="3" t="str">
        <x:v>شکست تعریف</x:v>
      </x:c>
      <x:c r="K816" s="3"/>
      <x:c r="L816" s="3"/>
    </x:row>
    <x:row r="817" ht="25" customHeight="1">
      <x:c r="A817" s="2" t="str">
        <x:v>SEP</x:v>
      </x:c>
      <x:c r="B817" s="3" t="str">
        <x:v>1404-07</x:v>
      </x:c>
      <x:c r="C817" s="3" t="str">
        <x:v>سهم ابزار تراکنش‌دار</x:v>
      </x:c>
      <x:c r="D817" s="3" t="str">
        <x:v>موبایلی</x:v>
      </x:c>
      <x:c r="E817" s="38" t="n">
        <x:v>28.57</x:v>
      </x:c>
      <x:c r="F817" s="3" t="str">
        <x:v>درصد</x:v>
      </x:c>
      <x:c r="G817" s="3" t="str">
        <x:v>SHP-124</x:v>
      </x:c>
      <x:c r="H817" s="3" t="n">
        <x:v>87</x:v>
      </x:c>
      <x:c r="I817" s="3" t="str">
        <x:v>4-12</x:v>
      </x:c>
      <x:c r="J817" s="3" t="str">
        <x:v>شکست تعریف</x:v>
      </x:c>
      <x:c r="K817" s="3"/>
      <x:c r="L817" s="3"/>
    </x:row>
    <x:row r="818" ht="25" customHeight="1">
      <x:c r="A818" s="2" t="str">
        <x:v>SPH</x:v>
      </x:c>
      <x:c r="B818" s="3" t="str">
        <x:v>1404-07</x:v>
      </x:c>
      <x:c r="C818" s="3" t="str">
        <x:v>سهم ابزار تراکنش‌دار</x:v>
      </x:c>
      <x:c r="D818" s="3" t="str">
        <x:v>کارت‌خوان</x:v>
      </x:c>
      <x:c r="E818" s="38" t="n">
        <x:v>6.45</x:v>
      </x:c>
      <x:c r="F818" s="3" t="str">
        <x:v>درصد</x:v>
      </x:c>
      <x:c r="G818" s="3" t="str">
        <x:v>SHP-124</x:v>
      </x:c>
      <x:c r="H818" s="3" t="n">
        <x:v>87</x:v>
      </x:c>
      <x:c r="I818" s="3" t="str">
        <x:v>4-12</x:v>
      </x:c>
      <x:c r="J818" s="3" t="str">
        <x:v>شکست تعریف</x:v>
      </x:c>
      <x:c r="K818" s="3"/>
      <x:c r="L818" s="3"/>
    </x:row>
    <x:row r="819" ht="25" customHeight="1">
      <x:c r="A819" s="2" t="str">
        <x:v>SPH</x:v>
      </x:c>
      <x:c r="B819" s="3" t="str">
        <x:v>1404-07</x:v>
      </x:c>
      <x:c r="C819" s="3" t="str">
        <x:v>سهم ابزار تراکنش‌دار</x:v>
      </x:c>
      <x:c r="D819" s="3" t="str">
        <x:v>اینترنتی</x:v>
      </x:c>
      <x:c r="E819" s="38" t="n">
        <x:v>20.45</x:v>
      </x:c>
      <x:c r="F819" s="3" t="str">
        <x:v>درصد</x:v>
      </x:c>
      <x:c r="G819" s="3" t="str">
        <x:v>SHP-124</x:v>
      </x:c>
      <x:c r="H819" s="3" t="n">
        <x:v>87</x:v>
      </x:c>
      <x:c r="I819" s="3" t="str">
        <x:v>4-12</x:v>
      </x:c>
      <x:c r="J819" s="3" t="str">
        <x:v>شکست تعریف</x:v>
      </x:c>
      <x:c r="K819" s="3"/>
      <x:c r="L819" s="3"/>
    </x:row>
    <x:row r="820" ht="25" customHeight="1">
      <x:c r="A820" s="2" t="str">
        <x:v>SPH</x:v>
      </x:c>
      <x:c r="B820" s="3" t="str">
        <x:v>1404-07</x:v>
      </x:c>
      <x:c r="C820" s="3" t="str">
        <x:v>سهم ابزار تراکنش‌دار</x:v>
      </x:c>
      <x:c r="D820" s="3" t="str">
        <x:v>کد دستوری</x:v>
      </x:c>
      <x:c r="E820" s="38" t="n">
        <x:v>0</x:v>
      </x:c>
      <x:c r="F820" s="3" t="str">
        <x:v>درصد</x:v>
      </x:c>
      <x:c r="G820" s="3" t="str">
        <x:v>SHP-124</x:v>
      </x:c>
      <x:c r="H820" s="3" t="n">
        <x:v>87</x:v>
      </x:c>
      <x:c r="I820" s="3" t="str">
        <x:v>4-12</x:v>
      </x:c>
      <x:c r="J820" s="3" t="str">
        <x:v>شکست تعریف</x:v>
      </x:c>
      <x:c r="K820" s="3"/>
      <x:c r="L820" s="3"/>
    </x:row>
    <x:row r="821" ht="25" customHeight="1">
      <x:c r="A821" s="2" t="str">
        <x:v>SPH</x:v>
      </x:c>
      <x:c r="B821" s="3" t="str">
        <x:v>1404-07</x:v>
      </x:c>
      <x:c r="C821" s="3" t="str">
        <x:v>سهم ابزار تراکنش‌دار</x:v>
      </x:c>
      <x:c r="D821" s="3" t="str">
        <x:v>موبایلی</x:v>
      </x:c>
      <x:c r="E821" s="38" t="n">
        <x:v>0</x:v>
      </x:c>
      <x:c r="F821" s="3" t="str">
        <x:v>درصد</x:v>
      </x:c>
      <x:c r="G821" s="3" t="str">
        <x:v>SHP-124</x:v>
      </x:c>
      <x:c r="H821" s="3" t="n">
        <x:v>87</x:v>
      </x:c>
      <x:c r="I821" s="3" t="str">
        <x:v>4-12</x:v>
      </x:c>
      <x:c r="J821" s="3" t="str">
        <x:v>شکست تعریف</x:v>
      </x:c>
      <x:c r="K821" s="3"/>
      <x:c r="L821" s="3"/>
    </x:row>
    <x:row r="822" ht="25" customHeight="1">
      <x:c r="A822" s="2" t="str">
        <x:v>NOV</x:v>
      </x:c>
      <x:c r="B822" s="3" t="str">
        <x:v>1404-07</x:v>
      </x:c>
      <x:c r="C822" s="3" t="str">
        <x:v>سهم ابزار تراکنش‌دار</x:v>
      </x:c>
      <x:c r="D822" s="3" t="str">
        <x:v>کارت‌خوان</x:v>
      </x:c>
      <x:c r="E822" s="38" t="n">
        <x:v>15.09</x:v>
      </x:c>
      <x:c r="F822" s="3" t="str">
        <x:v>درصد</x:v>
      </x:c>
      <x:c r="G822" s="3" t="str">
        <x:v>SHP-124</x:v>
      </x:c>
      <x:c r="H822" s="3" t="n">
        <x:v>87</x:v>
      </x:c>
      <x:c r="I822" s="3" t="str">
        <x:v>4-12</x:v>
      </x:c>
      <x:c r="J822" s="3" t="str">
        <x:v>شکست تعریف</x:v>
      </x:c>
      <x:c r="K822" s="3"/>
      <x:c r="L822" s="3"/>
    </x:row>
    <x:row r="823" ht="25" customHeight="1">
      <x:c r="A823" s="2" t="str">
        <x:v>NOV</x:v>
      </x:c>
      <x:c r="B823" s="3" t="str">
        <x:v>1404-07</x:v>
      </x:c>
      <x:c r="C823" s="3" t="str">
        <x:v>سهم ابزار تراکنش‌دار</x:v>
      </x:c>
      <x:c r="D823" s="3" t="str">
        <x:v>اینترنتی</x:v>
      </x:c>
      <x:c r="E823" s="38" t="n">
        <x:v>0.36</x:v>
      </x:c>
      <x:c r="F823" s="3" t="str">
        <x:v>درصد</x:v>
      </x:c>
      <x:c r="G823" s="3" t="str">
        <x:v>SHP-124</x:v>
      </x:c>
      <x:c r="H823" s="3" t="n">
        <x:v>87</x:v>
      </x:c>
      <x:c r="I823" s="3" t="str">
        <x:v>4-12</x:v>
      </x:c>
      <x:c r="J823" s="3" t="str">
        <x:v>شکست تعریف</x:v>
      </x:c>
      <x:c r="K823" s="3"/>
      <x:c r="L823" s="3"/>
    </x:row>
    <x:row r="824" ht="25" customHeight="1">
      <x:c r="A824" s="2" t="str">
        <x:v>NOV</x:v>
      </x:c>
      <x:c r="B824" s="3" t="str">
        <x:v>1404-07</x:v>
      </x:c>
      <x:c r="C824" s="3" t="str">
        <x:v>سهم ابزار تراکنش‌دار</x:v>
      </x:c>
      <x:c r="D824" s="3" t="str">
        <x:v>کد دستوری</x:v>
      </x:c>
      <x:c r="E824" s="38" t="n">
        <x:v>0</x:v>
      </x:c>
      <x:c r="F824" s="3" t="str">
        <x:v>درصد</x:v>
      </x:c>
      <x:c r="G824" s="3" t="str">
        <x:v>SHP-124</x:v>
      </x:c>
      <x:c r="H824" s="3" t="n">
        <x:v>87</x:v>
      </x:c>
      <x:c r="I824" s="3" t="str">
        <x:v>4-12</x:v>
      </x:c>
      <x:c r="J824" s="3" t="str">
        <x:v>شکست تعریف</x:v>
      </x:c>
      <x:c r="K824" s="3"/>
      <x:c r="L824" s="3"/>
    </x:row>
    <x:row r="825" ht="25" customHeight="1">
      <x:c r="A825" s="2" t="str">
        <x:v>NOV</x:v>
      </x:c>
      <x:c r="B825" s="3" t="str">
        <x:v>1404-07</x:v>
      </x:c>
      <x:c r="C825" s="3" t="str">
        <x:v>سهم ابزار تراکنش‌دار</x:v>
      </x:c>
      <x:c r="D825" s="3" t="str">
        <x:v>موبایلی</x:v>
      </x:c>
      <x:c r="E825" s="38" t="n">
        <x:v>0</x:v>
      </x:c>
      <x:c r="F825" s="3" t="str">
        <x:v>درصد</x:v>
      </x:c>
      <x:c r="G825" s="3" t="str">
        <x:v>SHP-124</x:v>
      </x:c>
      <x:c r="H825" s="3" t="n">
        <x:v>87</x:v>
      </x:c>
      <x:c r="I825" s="3" t="str">
        <x:v>4-12</x:v>
      </x:c>
      <x:c r="J825" s="3" t="str">
        <x:v>شکست تعریف</x:v>
      </x:c>
      <x:c r="K825" s="3"/>
      <x:c r="L825" s="3"/>
    </x:row>
    <x:row r="826" ht="25" customHeight="1">
      <x:c r="A826" s="2" t="str">
        <x:v>RTP</x:v>
      </x:c>
      <x:c r="B826" s="3" t="str">
        <x:v>1404-07</x:v>
      </x:c>
      <x:c r="C826" s="3" t="str">
        <x:v>سهم ابزار تراکنش‌دار</x:v>
      </x:c>
      <x:c r="D826" s="3" t="str">
        <x:v>کارت‌خوان</x:v>
      </x:c>
      <x:c r="E826" s="38" t="n">
        <x:v>9.44</x:v>
      </x:c>
      <x:c r="F826" s="3" t="str">
        <x:v>درصد</x:v>
      </x:c>
      <x:c r="G826" s="3" t="str">
        <x:v>SHP-124</x:v>
      </x:c>
      <x:c r="H826" s="3" t="n">
        <x:v>87</x:v>
      </x:c>
      <x:c r="I826" s="3" t="str">
        <x:v>4-12</x:v>
      </x:c>
      <x:c r="J826" s="3" t="str">
        <x:v>شکست تعریف</x:v>
      </x:c>
      <x:c r="K826" s="3"/>
      <x:c r="L826" s="3"/>
    </x:row>
    <x:row r="827" ht="25" customHeight="1">
      <x:c r="A827" s="2" t="str">
        <x:v>RTP</x:v>
      </x:c>
      <x:c r="B827" s="3" t="str">
        <x:v>1404-07</x:v>
      </x:c>
      <x:c r="C827" s="3" t="str">
        <x:v>سهم ابزار تراکنش‌دار</x:v>
      </x:c>
      <x:c r="D827" s="3" t="str">
        <x:v>اینترنتی</x:v>
      </x:c>
      <x:c r="E827" s="38" t="n">
        <x:v>2.63</x:v>
      </x:c>
      <x:c r="F827" s="3" t="str">
        <x:v>درصد</x:v>
      </x:c>
      <x:c r="G827" s="3" t="str">
        <x:v>SHP-124</x:v>
      </x:c>
      <x:c r="H827" s="3" t="n">
        <x:v>87</x:v>
      </x:c>
      <x:c r="I827" s="3" t="str">
        <x:v>4-12</x:v>
      </x:c>
      <x:c r="J827" s="3" t="str">
        <x:v>شکست تعریف</x:v>
      </x:c>
      <x:c r="K827" s="3"/>
      <x:c r="L827" s="3"/>
    </x:row>
    <x:row r="828" ht="25" customHeight="1">
      <x:c r="A828" s="2" t="str">
        <x:v>RTP</x:v>
      </x:c>
      <x:c r="B828" s="3" t="str">
        <x:v>1404-07</x:v>
      </x:c>
      <x:c r="C828" s="3" t="str">
        <x:v>سهم ابزار تراکنش‌دار</x:v>
      </x:c>
      <x:c r="D828" s="3" t="str">
        <x:v>کد دستوری</x:v>
      </x:c>
      <x:c r="E828" s="38" t="n">
        <x:v>9.09</x:v>
      </x:c>
      <x:c r="F828" s="3" t="str">
        <x:v>درصد</x:v>
      </x:c>
      <x:c r="G828" s="3" t="str">
        <x:v>SHP-124</x:v>
      </x:c>
      <x:c r="H828" s="3" t="n">
        <x:v>87</x:v>
      </x:c>
      <x:c r="I828" s="3" t="str">
        <x:v>4-12</x:v>
      </x:c>
      <x:c r="J828" s="3" t="str">
        <x:v>شکست تعریف</x:v>
      </x:c>
      <x:c r="K828" s="3"/>
      <x:c r="L828" s="3"/>
    </x:row>
    <x:row r="829" ht="25" customHeight="1">
      <x:c r="A829" s="2" t="str">
        <x:v>RTP</x:v>
      </x:c>
      <x:c r="B829" s="3" t="str">
        <x:v>1404-07</x:v>
      </x:c>
      <x:c r="C829" s="3" t="str">
        <x:v>سهم ابزار تراکنش‌دار</x:v>
      </x:c>
      <x:c r="D829" s="3" t="str">
        <x:v>موبایلی</x:v>
      </x:c>
      <x:c r="E829" s="38" t="n">
        <x:v>0</x:v>
      </x:c>
      <x:c r="F829" s="3" t="str">
        <x:v>درصد</x:v>
      </x:c>
      <x:c r="G829" s="3" t="str">
        <x:v>SHP-124</x:v>
      </x:c>
      <x:c r="H829" s="3" t="n">
        <x:v>87</x:v>
      </x:c>
      <x:c r="I829" s="3" t="str">
        <x:v>4-12</x:v>
      </x:c>
      <x:c r="J829" s="3" t="str">
        <x:v>شکست تعریف</x:v>
      </x:c>
      <x:c r="K829" s="3"/>
      <x:c r="L829" s="3"/>
    </x:row>
    <x:row r="830" ht="25" customHeight="1">
      <x:c r="A830" s="2" t="str">
        <x:v>ARV</x:v>
      </x:c>
      <x:c r="B830" s="3" t="str">
        <x:v>1404-07</x:v>
      </x:c>
      <x:c r="C830" s="3" t="str">
        <x:v>سهم ابزار تراکنش‌دار</x:v>
      </x:c>
      <x:c r="D830" s="3" t="str">
        <x:v>کارت‌خوان</x:v>
      </x:c>
      <x:c r="E830" s="38" t="n">
        <x:v>2.48</x:v>
      </x:c>
      <x:c r="F830" s="3" t="str">
        <x:v>درصد</x:v>
      </x:c>
      <x:c r="G830" s="3" t="str">
        <x:v>SHP-124</x:v>
      </x:c>
      <x:c r="H830" s="3" t="n">
        <x:v>87</x:v>
      </x:c>
      <x:c r="I830" s="3" t="str">
        <x:v>4-12</x:v>
      </x:c>
      <x:c r="J830" s="3" t="str">
        <x:v>شکست تعریف</x:v>
      </x:c>
      <x:c r="K830" s="3"/>
      <x:c r="L830" s="3"/>
    </x:row>
    <x:row r="831" ht="25" customHeight="1">
      <x:c r="A831" s="2" t="str">
        <x:v>ARV</x:v>
      </x:c>
      <x:c r="B831" s="3" t="str">
        <x:v>1404-07</x:v>
      </x:c>
      <x:c r="C831" s="3" t="str">
        <x:v>سهم ابزار تراکنش‌دار</x:v>
      </x:c>
      <x:c r="D831" s="3" t="str">
        <x:v>اینترنتی</x:v>
      </x:c>
      <x:c r="E831" s="38" t="n">
        <x:v>0.16</x:v>
      </x:c>
      <x:c r="F831" s="3" t="str">
        <x:v>درصد</x:v>
      </x:c>
      <x:c r="G831" s="3" t="str">
        <x:v>SHP-124</x:v>
      </x:c>
      <x:c r="H831" s="3" t="n">
        <x:v>87</x:v>
      </x:c>
      <x:c r="I831" s="3" t="str">
        <x:v>4-12</x:v>
      </x:c>
      <x:c r="J831" s="3" t="str">
        <x:v>شکست تعریف</x:v>
      </x:c>
      <x:c r="K831" s="3"/>
      <x:c r="L831" s="3"/>
    </x:row>
    <x:row r="832" ht="25" customHeight="1">
      <x:c r="A832" s="2" t="str">
        <x:v>ARV</x:v>
      </x:c>
      <x:c r="B832" s="3" t="str">
        <x:v>1404-07</x:v>
      </x:c>
      <x:c r="C832" s="3" t="str">
        <x:v>سهم ابزار تراکنش‌دار</x:v>
      </x:c>
      <x:c r="D832" s="3" t="str">
        <x:v>کد دستوری</x:v>
      </x:c>
      <x:c r="E832" s="38" t="n">
        <x:v>1.21</x:v>
      </x:c>
      <x:c r="F832" s="3" t="str">
        <x:v>درصد</x:v>
      </x:c>
      <x:c r="G832" s="3" t="str">
        <x:v>SHP-124</x:v>
      </x:c>
      <x:c r="H832" s="3" t="n">
        <x:v>87</x:v>
      </x:c>
      <x:c r="I832" s="3" t="str">
        <x:v>4-12</x:v>
      </x:c>
      <x:c r="J832" s="3" t="str">
        <x:v>شکست تعریف</x:v>
      </x:c>
      <x:c r="K832" s="3"/>
      <x:c r="L832" s="3"/>
    </x:row>
    <x:row r="833" ht="25" customHeight="1">
      <x:c r="A833" s="2" t="str">
        <x:v>ARV</x:v>
      </x:c>
      <x:c r="B833" s="3" t="str">
        <x:v>1404-07</x:v>
      </x:c>
      <x:c r="C833" s="3" t="str">
        <x:v>سهم ابزار تراکنش‌دار</x:v>
      </x:c>
      <x:c r="D833" s="3" t="str">
        <x:v>موبایلی</x:v>
      </x:c>
      <x:c r="E833" s="38" t="n">
        <x:v>0</x:v>
      </x:c>
      <x:c r="F833" s="3" t="str">
        <x:v>درصد</x:v>
      </x:c>
      <x:c r="G833" s="3" t="str">
        <x:v>SHP-124</x:v>
      </x:c>
      <x:c r="H833" s="3" t="n">
        <x:v>87</x:v>
      </x:c>
      <x:c r="I833" s="3" t="str">
        <x:v>4-12</x:v>
      </x:c>
      <x:c r="J833" s="3" t="str">
        <x:v>شکست تعریف</x:v>
      </x:c>
      <x:c r="K833" s="3"/>
      <x:c r="L833" s="3"/>
    </x:row>
    <x:row r="834" ht="25" customHeight="1">
      <x:c r="A834" s="2" t="str">
        <x:v>FAN</x:v>
      </x:c>
      <x:c r="B834" s="3" t="str">
        <x:v>1404-07</x:v>
      </x:c>
      <x:c r="C834" s="3" t="str">
        <x:v>سهم ابزار تراکنش‌دار</x:v>
      </x:c>
      <x:c r="D834" s="3" t="str">
        <x:v>کارت‌خوان</x:v>
      </x:c>
      <x:c r="E834" s="38" t="n">
        <x:v>4.4</x:v>
      </x:c>
      <x:c r="F834" s="3" t="str">
        <x:v>درصد</x:v>
      </x:c>
      <x:c r="G834" s="3" t="str">
        <x:v>SHP-124</x:v>
      </x:c>
      <x:c r="H834" s="3" t="n">
        <x:v>87</x:v>
      </x:c>
      <x:c r="I834" s="3" t="str">
        <x:v>4-12</x:v>
      </x:c>
      <x:c r="J834" s="3" t="str">
        <x:v>شکست تعریف</x:v>
      </x:c>
      <x:c r="K834" s="3"/>
      <x:c r="L834" s="3"/>
    </x:row>
    <x:row r="835" ht="25" customHeight="1">
      <x:c r="A835" s="2" t="str">
        <x:v>FAN</x:v>
      </x:c>
      <x:c r="B835" s="3" t="str">
        <x:v>1404-07</x:v>
      </x:c>
      <x:c r="C835" s="3" t="str">
        <x:v>سهم ابزار تراکنش‌دار</x:v>
      </x:c>
      <x:c r="D835" s="3" t="str">
        <x:v>اینترنتی</x:v>
      </x:c>
      <x:c r="E835" s="38" t="n">
        <x:v>0.16</x:v>
      </x:c>
      <x:c r="F835" s="3" t="str">
        <x:v>درصد</x:v>
      </x:c>
      <x:c r="G835" s="3" t="str">
        <x:v>SHP-124</x:v>
      </x:c>
      <x:c r="H835" s="3" t="n">
        <x:v>87</x:v>
      </x:c>
      <x:c r="I835" s="3" t="str">
        <x:v>4-12</x:v>
      </x:c>
      <x:c r="J835" s="3" t="str">
        <x:v>شکست تعریف</x:v>
      </x:c>
      <x:c r="K835" s="3"/>
      <x:c r="L835" s="3"/>
    </x:row>
    <x:row r="836" ht="25" customHeight="1">
      <x:c r="A836" s="2" t="str">
        <x:v>FAN</x:v>
      </x:c>
      <x:c r="B836" s="3" t="str">
        <x:v>1404-07</x:v>
      </x:c>
      <x:c r="C836" s="3" t="str">
        <x:v>سهم ابزار تراکنش‌دار</x:v>
      </x:c>
      <x:c r="D836" s="3" t="str">
        <x:v>کد دستوری</x:v>
      </x:c>
      <x:c r="E836" s="38" t="n">
        <x:v>0</x:v>
      </x:c>
      <x:c r="F836" s="3" t="str">
        <x:v>درصد</x:v>
      </x:c>
      <x:c r="G836" s="3" t="str">
        <x:v>SHP-124</x:v>
      </x:c>
      <x:c r="H836" s="3" t="n">
        <x:v>87</x:v>
      </x:c>
      <x:c r="I836" s="3" t="str">
        <x:v>4-12</x:v>
      </x:c>
      <x:c r="J836" s="3" t="str">
        <x:v>شکست تعریف</x:v>
      </x:c>
      <x:c r="K836" s="3"/>
      <x:c r="L836" s="3"/>
    </x:row>
    <x:row r="837" ht="25" customHeight="1">
      <x:c r="A837" s="2" t="str">
        <x:v>FAN</x:v>
      </x:c>
      <x:c r="B837" s="3" t="str">
        <x:v>1404-07</x:v>
      </x:c>
      <x:c r="C837" s="3" t="str">
        <x:v>سهم ابزار تراکنش‌دار</x:v>
      </x:c>
      <x:c r="D837" s="3" t="str">
        <x:v>موبایلی</x:v>
      </x:c>
      <x:c r="E837" s="38" t="n">
        <x:v>0</x:v>
      </x:c>
      <x:c r="F837" s="3" t="str">
        <x:v>درصد</x:v>
      </x:c>
      <x:c r="G837" s="3" t="str">
        <x:v>SHP-124</x:v>
      </x:c>
      <x:c r="H837" s="3" t="n">
        <x:v>87</x:v>
      </x:c>
      <x:c r="I837" s="3" t="str">
        <x:v>4-12</x:v>
      </x:c>
      <x:c r="J837" s="3" t="str">
        <x:v>شکست تعریف</x:v>
      </x:c>
      <x:c r="K837" s="3"/>
      <x:c r="L837" s="3"/>
    </x:row>
    <x:row r="838" ht="25" customHeight="1">
      <x:c r="A838" s="2" t="str">
        <x:v>KISH</x:v>
      </x:c>
      <x:c r="B838" s="3" t="str">
        <x:v>1404-07</x:v>
      </x:c>
      <x:c r="C838" s="3" t="str">
        <x:v>سهم ابزار تراکنش‌دار</x:v>
      </x:c>
      <x:c r="D838" s="3" t="str">
        <x:v>کارت‌خوان</x:v>
      </x:c>
      <x:c r="E838" s="38" t="n">
        <x:v>8.03</x:v>
      </x:c>
      <x:c r="F838" s="3" t="str">
        <x:v>درصد</x:v>
      </x:c>
      <x:c r="G838" s="3" t="str">
        <x:v>SHP-124</x:v>
      </x:c>
      <x:c r="H838" s="3" t="n">
        <x:v>87</x:v>
      </x:c>
      <x:c r="I838" s="3" t="str">
        <x:v>4-12</x:v>
      </x:c>
      <x:c r="J838" s="3" t="str">
        <x:v>شکست تعریف</x:v>
      </x:c>
      <x:c r="K838" s="3"/>
      <x:c r="L838" s="3"/>
    </x:row>
    <x:row r="839" ht="25" customHeight="1">
      <x:c r="A839" s="2" t="str">
        <x:v>KISH</x:v>
      </x:c>
      <x:c r="B839" s="3" t="str">
        <x:v>1404-07</x:v>
      </x:c>
      <x:c r="C839" s="3" t="str">
        <x:v>سهم ابزار تراکنش‌دار</x:v>
      </x:c>
      <x:c r="D839" s="3" t="str">
        <x:v>اینترنتی</x:v>
      </x:c>
      <x:c r="E839" s="38" t="n">
        <x:v>8.17</x:v>
      </x:c>
      <x:c r="F839" s="3" t="str">
        <x:v>درصد</x:v>
      </x:c>
      <x:c r="G839" s="3" t="str">
        <x:v>SHP-124</x:v>
      </x:c>
      <x:c r="H839" s="3" t="n">
        <x:v>87</x:v>
      </x:c>
      <x:c r="I839" s="3" t="str">
        <x:v>4-12</x:v>
      </x:c>
      <x:c r="J839" s="3" t="str">
        <x:v>شکست تعریف</x:v>
      </x:c>
      <x:c r="K839" s="3"/>
      <x:c r="L839" s="3"/>
    </x:row>
    <x:row r="840" ht="25" customHeight="1">
      <x:c r="A840" s="2" t="str">
        <x:v>KISH</x:v>
      </x:c>
      <x:c r="B840" s="3" t="str">
        <x:v>1404-07</x:v>
      </x:c>
      <x:c r="C840" s="3" t="str">
        <x:v>سهم ابزار تراکنش‌دار</x:v>
      </x:c>
      <x:c r="D840" s="3" t="str">
        <x:v>کد دستوری</x:v>
      </x:c>
      <x:c r="E840" s="38" t="n">
        <x:v>0.61</x:v>
      </x:c>
      <x:c r="F840" s="3" t="str">
        <x:v>درصد</x:v>
      </x:c>
      <x:c r="G840" s="3" t="str">
        <x:v>SHP-124</x:v>
      </x:c>
      <x:c r="H840" s="3" t="n">
        <x:v>87</x:v>
      </x:c>
      <x:c r="I840" s="3" t="str">
        <x:v>4-12</x:v>
      </x:c>
      <x:c r="J840" s="3" t="str">
        <x:v>شکست تعریف</x:v>
      </x:c>
      <x:c r="K840" s="3"/>
      <x:c r="L840" s="3"/>
    </x:row>
    <x:row r="841" ht="25" customHeight="1">
      <x:c r="A841" s="2" t="str">
        <x:v>KISH</x:v>
      </x:c>
      <x:c r="B841" s="3" t="str">
        <x:v>1404-07</x:v>
      </x:c>
      <x:c r="C841" s="3" t="str">
        <x:v>سهم ابزار تراکنش‌دار</x:v>
      </x:c>
      <x:c r="D841" s="3" t="str">
        <x:v>موبایلی</x:v>
      </x:c>
      <x:c r="E841" s="38" t="n">
        <x:v>0</x:v>
      </x:c>
      <x:c r="F841" s="3" t="str">
        <x:v>درصد</x:v>
      </x:c>
      <x:c r="G841" s="3" t="str">
        <x:v>SHP-124</x:v>
      </x:c>
      <x:c r="H841" s="3" t="n">
        <x:v>87</x:v>
      </x:c>
      <x:c r="I841" s="3" t="str">
        <x:v>4-12</x:v>
      </x:c>
      <x:c r="J841" s="3" t="str">
        <x:v>شکست تعریف</x:v>
      </x:c>
      <x:c r="K841" s="3"/>
      <x:c r="L841" s="3"/>
    </x:row>
    <x:row r="842" ht="25" customHeight="1">
      <x:c r="A842" s="2" t="str">
        <x:v>AP</x:v>
      </x:c>
      <x:c r="B842" s="3" t="str">
        <x:v>1404-07</x:v>
      </x:c>
      <x:c r="C842" s="3" t="str">
        <x:v>سهم تعداد کارت‌خوان</x:v>
      </x:c>
      <x:c r="D842" s="3" t="str">
        <x:v>کارت‌خوان</x:v>
      </x:c>
      <x:c r="E842" s="38" t="n">
        <x:v>3.91</x:v>
      </x:c>
      <x:c r="F842" s="3" t="str">
        <x:v>درصد</x:v>
      </x:c>
      <x:c r="G842" s="3" t="str">
        <x:v>SHP-124</x:v>
      </x:c>
      <x:c r="H842" s="3" t="n">
        <x:v>94</x:v>
      </x:c>
      <x:c r="I842" s="3" t="str">
        <x:v>4-15</x:v>
      </x:c>
      <x:c r="J842" s="3" t="str">
        <x:v>مجاز با کنترل</x:v>
      </x:c>
      <x:c r="K842" s="3"/>
      <x:c r="L842" s="3"/>
    </x:row>
    <x:row r="843" ht="25" customHeight="1">
      <x:c r="A843" s="2" t="str">
        <x:v>AP</x:v>
      </x:c>
      <x:c r="B843" s="3" t="str">
        <x:v>1404-07</x:v>
      </x:c>
      <x:c r="C843" s="3" t="str">
        <x:v>اثربخشی کارت‌خوان فعال</x:v>
      </x:c>
      <x:c r="D843" s="3" t="str">
        <x:v>کارت‌خوان</x:v>
      </x:c>
      <x:c r="E843" s="38" t="n">
        <x:v>0.806</x:v>
      </x:c>
      <x:c r="F843" s="3" t="str">
        <x:v>نسبت</x:v>
      </x:c>
      <x:c r="G843" s="3" t="str">
        <x:v>SHP-124</x:v>
      </x:c>
      <x:c r="H843" s="3" t="n">
        <x:v>94</x:v>
      </x:c>
      <x:c r="I843" s="3" t="str">
        <x:v>4-15</x:v>
      </x:c>
      <x:c r="J843" s="3" t="str">
        <x:v>مجاز با کنترل</x:v>
      </x:c>
      <x:c r="K843" s="3"/>
      <x:c r="L843" s="3"/>
    </x:row>
    <x:row r="844" ht="25" customHeight="1">
      <x:c r="A844" s="2" t="str">
        <x:v>DAM</x:v>
      </x:c>
      <x:c r="B844" s="3" t="str">
        <x:v>1404-07</x:v>
      </x:c>
      <x:c r="C844" s="3" t="str">
        <x:v>سهم تعداد کارت‌خوان</x:v>
      </x:c>
      <x:c r="D844" s="3" t="str">
        <x:v>کارت‌خوان</x:v>
      </x:c>
      <x:c r="E844" s="38" t="n">
        <x:v>0.14</x:v>
      </x:c>
      <x:c r="F844" s="3" t="str">
        <x:v>درصد</x:v>
      </x:c>
      <x:c r="G844" s="3" t="str">
        <x:v>SHP-124</x:v>
      </x:c>
      <x:c r="H844" s="3" t="n">
        <x:v>94</x:v>
      </x:c>
      <x:c r="I844" s="3" t="str">
        <x:v>4-15</x:v>
      </x:c>
      <x:c r="J844" s="3" t="str">
        <x:v>مجاز با کنترل</x:v>
      </x:c>
      <x:c r="K844" s="3"/>
      <x:c r="L844" s="3"/>
    </x:row>
    <x:row r="845" ht="25" customHeight="1">
      <x:c r="A845" s="2" t="str">
        <x:v>DAM</x:v>
      </x:c>
      <x:c r="B845" s="3" t="str">
        <x:v>1404-07</x:v>
      </x:c>
      <x:c r="C845" s="3" t="str">
        <x:v>اثربخشی کارت‌خوان فعال</x:v>
      </x:c>
      <x:c r="D845" s="3" t="str">
        <x:v>کارت‌خوان</x:v>
      </x:c>
      <x:c r="E845" s="38" t="n">
        <x:v>0.284</x:v>
      </x:c>
      <x:c r="F845" s="3" t="str">
        <x:v>نسبت</x:v>
      </x:c>
      <x:c r="G845" s="3" t="str">
        <x:v>SHP-124</x:v>
      </x:c>
      <x:c r="H845" s="3" t="n">
        <x:v>94</x:v>
      </x:c>
      <x:c r="I845" s="3" t="str">
        <x:v>4-15</x:v>
      </x:c>
      <x:c r="J845" s="3" t="str">
        <x:v>مجاز با کنترل</x:v>
      </x:c>
      <x:c r="K845" s="3"/>
      <x:c r="L845" s="3"/>
    </x:row>
    <x:row r="846" ht="25" customHeight="1">
      <x:c r="A846" s="2" t="str">
        <x:v>BEP</x:v>
      </x:c>
      <x:c r="B846" s="3" t="str">
        <x:v>1404-07</x:v>
      </x:c>
      <x:c r="C846" s="3" t="str">
        <x:v>سهم تعداد کارت‌خوان</x:v>
      </x:c>
      <x:c r="D846" s="3" t="str">
        <x:v>کارت‌خوان</x:v>
      </x:c>
      <x:c r="E846" s="38" t="n">
        <x:v>18.43</x:v>
      </x:c>
      <x:c r="F846" s="3" t="str">
        <x:v>درصد</x:v>
      </x:c>
      <x:c r="G846" s="3" t="str">
        <x:v>SHP-124</x:v>
      </x:c>
      <x:c r="H846" s="3" t="n">
        <x:v>94</x:v>
      </x:c>
      <x:c r="I846" s="3" t="str">
        <x:v>4-15</x:v>
      </x:c>
      <x:c r="J846" s="3" t="str">
        <x:v>مجاز با کنترل</x:v>
      </x:c>
      <x:c r="K846" s="3"/>
      <x:c r="L846" s="3"/>
    </x:row>
    <x:row r="847" ht="25" customHeight="1">
      <x:c r="A847" s="2" t="str">
        <x:v>BEP</x:v>
      </x:c>
      <x:c r="B847" s="3" t="str">
        <x:v>1404-07</x:v>
      </x:c>
      <x:c r="C847" s="3" t="str">
        <x:v>اثربخشی کارت‌خوان فعال</x:v>
      </x:c>
      <x:c r="D847" s="3" t="str">
        <x:v>کارت‌خوان</x:v>
      </x:c>
      <x:c r="E847" s="38" t="n">
        <x:v>1.404</x:v>
      </x:c>
      <x:c r="F847" s="3" t="str">
        <x:v>نسبت</x:v>
      </x:c>
      <x:c r="G847" s="3" t="str">
        <x:v>SHP-124</x:v>
      </x:c>
      <x:c r="H847" s="3" t="n">
        <x:v>94</x:v>
      </x:c>
      <x:c r="I847" s="3" t="str">
        <x:v>4-15</x:v>
      </x:c>
      <x:c r="J847" s="3" t="str">
        <x:v>مجاز با کنترل</x:v>
      </x:c>
      <x:c r="K847" s="3"/>
      <x:c r="L847" s="3"/>
    </x:row>
    <x:row r="848" ht="25" customHeight="1">
      <x:c r="A848" s="2" t="str">
        <x:v>SAD</x:v>
      </x:c>
      <x:c r="B848" s="3" t="str">
        <x:v>1404-07</x:v>
      </x:c>
      <x:c r="C848" s="3" t="str">
        <x:v>سهم تعداد کارت‌خوان</x:v>
      </x:c>
      <x:c r="D848" s="3" t="str">
        <x:v>کارت‌خوان</x:v>
      </x:c>
      <x:c r="E848" s="38" t="n">
        <x:v>8.18</x:v>
      </x:c>
      <x:c r="F848" s="3" t="str">
        <x:v>درصد</x:v>
      </x:c>
      <x:c r="G848" s="3" t="str">
        <x:v>SHP-124</x:v>
      </x:c>
      <x:c r="H848" s="3" t="n">
        <x:v>94</x:v>
      </x:c>
      <x:c r="I848" s="3" t="str">
        <x:v>4-15</x:v>
      </x:c>
      <x:c r="J848" s="3" t="str">
        <x:v>مجاز با کنترل</x:v>
      </x:c>
      <x:c r="K848" s="3"/>
      <x:c r="L848" s="3"/>
    </x:row>
    <x:row r="849" ht="25" customHeight="1">
      <x:c r="A849" s="2" t="str">
        <x:v>SAD</x:v>
      </x:c>
      <x:c r="B849" s="3" t="str">
        <x:v>1404-07</x:v>
      </x:c>
      <x:c r="C849" s="3" t="str">
        <x:v>اثربخشی کارت‌خوان فعال</x:v>
      </x:c>
      <x:c r="D849" s="3" t="str">
        <x:v>کارت‌خوان</x:v>
      </x:c>
      <x:c r="E849" s="38" t="n">
        <x:v>1.141</x:v>
      </x:c>
      <x:c r="F849" s="3" t="str">
        <x:v>نسبت</x:v>
      </x:c>
      <x:c r="G849" s="3" t="str">
        <x:v>SHP-124</x:v>
      </x:c>
      <x:c r="H849" s="3" t="n">
        <x:v>94</x:v>
      </x:c>
      <x:c r="I849" s="3" t="str">
        <x:v>4-15</x:v>
      </x:c>
      <x:c r="J849" s="3" t="str">
        <x:v>مجاز با کنترل</x:v>
      </x:c>
      <x:c r="K849" s="3"/>
      <x:c r="L849" s="3"/>
    </x:row>
    <x:row r="850" ht="25" customHeight="1">
      <x:c r="A850" s="2" t="str">
        <x:v>PEP</x:v>
      </x:c>
      <x:c r="B850" s="3" t="str">
        <x:v>1404-07</x:v>
      </x:c>
      <x:c r="C850" s="3" t="str">
        <x:v>سهم تعداد کارت‌خوان</x:v>
      </x:c>
      <x:c r="D850" s="3" t="str">
        <x:v>کارت‌خوان</x:v>
      </x:c>
      <x:c r="E850" s="38" t="n">
        <x:v>6.03</x:v>
      </x:c>
      <x:c r="F850" s="3" t="str">
        <x:v>درصد</x:v>
      </x:c>
      <x:c r="G850" s="3" t="str">
        <x:v>SHP-124</x:v>
      </x:c>
      <x:c r="H850" s="3" t="n">
        <x:v>94</x:v>
      </x:c>
      <x:c r="I850" s="3" t="str">
        <x:v>4-15</x:v>
      </x:c>
      <x:c r="J850" s="3" t="str">
        <x:v>مجاز با کنترل</x:v>
      </x:c>
      <x:c r="K850" s="3"/>
      <x:c r="L850" s="3"/>
    </x:row>
    <x:row r="851" ht="25" customHeight="1">
      <x:c r="A851" s="2" t="str">
        <x:v>PEP</x:v>
      </x:c>
      <x:c r="B851" s="3" t="str">
        <x:v>1404-07</x:v>
      </x:c>
      <x:c r="C851" s="3" t="str">
        <x:v>اثربخشی کارت‌خوان فعال</x:v>
      </x:c>
      <x:c r="D851" s="3" t="str">
        <x:v>کارت‌خوان</x:v>
      </x:c>
      <x:c r="E851" s="38" t="n">
        <x:v>0.454</x:v>
      </x:c>
      <x:c r="F851" s="3" t="str">
        <x:v>نسبت</x:v>
      </x:c>
      <x:c r="G851" s="3" t="str">
        <x:v>SHP-124</x:v>
      </x:c>
      <x:c r="H851" s="3" t="n">
        <x:v>94</x:v>
      </x:c>
      <x:c r="I851" s="3" t="str">
        <x:v>4-15</x:v>
      </x:c>
      <x:c r="J851" s="3" t="str">
        <x:v>مجاز با کنترل</x:v>
      </x:c>
      <x:c r="K851" s="3"/>
      <x:c r="L851" s="3"/>
    </x:row>
    <x:row r="852" ht="25" customHeight="1">
      <x:c r="A852" s="2" t="str">
        <x:v>SEP</x:v>
      </x:c>
      <x:c r="B852" s="3" t="str">
        <x:v>1404-07</x:v>
      </x:c>
      <x:c r="C852" s="3" t="str">
        <x:v>سهم تعداد کارت‌خوان</x:v>
      </x:c>
      <x:c r="D852" s="3" t="str">
        <x:v>کارت‌خوان</x:v>
      </x:c>
      <x:c r="E852" s="38" t="n">
        <x:v>20.41</x:v>
      </x:c>
      <x:c r="F852" s="3" t="str">
        <x:v>درصد</x:v>
      </x:c>
      <x:c r="G852" s="3" t="str">
        <x:v>SHP-124</x:v>
      </x:c>
      <x:c r="H852" s="3" t="n">
        <x:v>94</x:v>
      </x:c>
      <x:c r="I852" s="3" t="str">
        <x:v>4-15</x:v>
      </x:c>
      <x:c r="J852" s="3" t="str">
        <x:v>مجاز با کنترل</x:v>
      </x:c>
      <x:c r="K852" s="3"/>
      <x:c r="L852" s="3"/>
    </x:row>
    <x:row r="853" ht="25" customHeight="1">
      <x:c r="A853" s="2" t="str">
        <x:v>SEP</x:v>
      </x:c>
      <x:c r="B853" s="3" t="str">
        <x:v>1404-07</x:v>
      </x:c>
      <x:c r="C853" s="3" t="str">
        <x:v>اثربخشی کارت‌خوان فعال</x:v>
      </x:c>
      <x:c r="D853" s="3" t="str">
        <x:v>کارت‌خوان</x:v>
      </x:c>
      <x:c r="E853" s="38" t="n">
        <x:v>1.457</x:v>
      </x:c>
      <x:c r="F853" s="3" t="str">
        <x:v>نسبت</x:v>
      </x:c>
      <x:c r="G853" s="3" t="str">
        <x:v>SHP-124</x:v>
      </x:c>
      <x:c r="H853" s="3" t="n">
        <x:v>94</x:v>
      </x:c>
      <x:c r="I853" s="3" t="str">
        <x:v>4-15</x:v>
      </x:c>
      <x:c r="J853" s="3" t="str">
        <x:v>مجاز با کنترل</x:v>
      </x:c>
      <x:c r="K853" s="3"/>
      <x:c r="L853" s="3"/>
    </x:row>
    <x:row r="854" ht="25" customHeight="1">
      <x:c r="A854" s="2" t="str">
        <x:v>SPH</x:v>
      </x:c>
      <x:c r="B854" s="3" t="str">
        <x:v>1404-07</x:v>
      </x:c>
      <x:c r="C854" s="3" t="str">
        <x:v>سهم تعداد کارت‌خوان</x:v>
      </x:c>
      <x:c r="D854" s="3" t="str">
        <x:v>کارت‌خوان</x:v>
      </x:c>
      <x:c r="E854" s="38" t="n">
        <x:v>3.67</x:v>
      </x:c>
      <x:c r="F854" s="3" t="str">
        <x:v>درصد</x:v>
      </x:c>
      <x:c r="G854" s="3" t="str">
        <x:v>SHP-124</x:v>
      </x:c>
      <x:c r="H854" s="3" t="n">
        <x:v>94</x:v>
      </x:c>
      <x:c r="I854" s="3" t="str">
        <x:v>4-15</x:v>
      </x:c>
      <x:c r="J854" s="3" t="str">
        <x:v>مجاز با کنترل</x:v>
      </x:c>
      <x:c r="K854" s="3"/>
      <x:c r="L854" s="3"/>
    </x:row>
    <x:row r="855" ht="25" customHeight="1">
      <x:c r="A855" s="2" t="str">
        <x:v>SPH</x:v>
      </x:c>
      <x:c r="B855" s="3" t="str">
        <x:v>1404-07</x:v>
      </x:c>
      <x:c r="C855" s="3" t="str">
        <x:v>اثربخشی کارت‌خوان فعال</x:v>
      </x:c>
      <x:c r="D855" s="3" t="str">
        <x:v>کارت‌خوان</x:v>
      </x:c>
      <x:c r="E855" s="38" t="n">
        <x:v>0.516</x:v>
      </x:c>
      <x:c r="F855" s="3" t="str">
        <x:v>نسبت</x:v>
      </x:c>
      <x:c r="G855" s="3" t="str">
        <x:v>SHP-124</x:v>
      </x:c>
      <x:c r="H855" s="3" t="n">
        <x:v>94</x:v>
      </x:c>
      <x:c r="I855" s="3" t="str">
        <x:v>4-15</x:v>
      </x:c>
      <x:c r="J855" s="3" t="str">
        <x:v>مجاز با کنترل</x:v>
      </x:c>
      <x:c r="K855" s="3"/>
      <x:c r="L855" s="3"/>
    </x:row>
    <x:row r="856" ht="25" customHeight="1">
      <x:c r="A856" s="2" t="str">
        <x:v>NOV</x:v>
      </x:c>
      <x:c r="B856" s="3" t="str">
        <x:v>1404-07</x:v>
      </x:c>
      <x:c r="C856" s="3" t="str">
        <x:v>سهم تعداد کارت‌خوان</x:v>
      </x:c>
      <x:c r="D856" s="3" t="str">
        <x:v>کارت‌خوان</x:v>
      </x:c>
      <x:c r="E856" s="38" t="n">
        <x:v>10.88</x:v>
      </x:c>
      <x:c r="F856" s="3" t="str">
        <x:v>درصد</x:v>
      </x:c>
      <x:c r="G856" s="3" t="str">
        <x:v>SHP-124</x:v>
      </x:c>
      <x:c r="H856" s="3" t="n">
        <x:v>94</x:v>
      </x:c>
      <x:c r="I856" s="3" t="str">
        <x:v>4-15</x:v>
      </x:c>
      <x:c r="J856" s="3" t="str">
        <x:v>مجاز با کنترل</x:v>
      </x:c>
      <x:c r="K856" s="3"/>
      <x:c r="L856" s="3"/>
    </x:row>
    <x:row r="857" ht="25" customHeight="1">
      <x:c r="A857" s="2" t="str">
        <x:v>NOV</x:v>
      </x:c>
      <x:c r="B857" s="3" t="str">
        <x:v>1404-07</x:v>
      </x:c>
      <x:c r="C857" s="3" t="str">
        <x:v>اثربخشی کارت‌خوان فعال</x:v>
      </x:c>
      <x:c r="D857" s="3" t="str">
        <x:v>کارت‌خوان</x:v>
      </x:c>
      <x:c r="E857" s="38" t="n">
        <x:v>0.815</x:v>
      </x:c>
      <x:c r="F857" s="3" t="str">
        <x:v>نسبت</x:v>
      </x:c>
      <x:c r="G857" s="3" t="str">
        <x:v>SHP-124</x:v>
      </x:c>
      <x:c r="H857" s="3" t="n">
        <x:v>94</x:v>
      </x:c>
      <x:c r="I857" s="3" t="str">
        <x:v>4-15</x:v>
      </x:c>
      <x:c r="J857" s="3" t="str">
        <x:v>مجاز با کنترل</x:v>
      </x:c>
      <x:c r="K857" s="3"/>
      <x:c r="L857" s="3"/>
    </x:row>
    <x:row r="858" ht="25" customHeight="1">
      <x:c r="A858" s="2" t="str">
        <x:v>RTP</x:v>
      </x:c>
      <x:c r="B858" s="3" t="str">
        <x:v>1404-07</x:v>
      </x:c>
      <x:c r="C858" s="3" t="str">
        <x:v>سهم تعداد کارت‌خوان</x:v>
      </x:c>
      <x:c r="D858" s="3" t="str">
        <x:v>کارت‌خوان</x:v>
      </x:c>
      <x:c r="E858" s="38" t="n">
        <x:v>12.16</x:v>
      </x:c>
      <x:c r="F858" s="3" t="str">
        <x:v>درصد</x:v>
      </x:c>
      <x:c r="G858" s="3" t="str">
        <x:v>SHP-124</x:v>
      </x:c>
      <x:c r="H858" s="3" t="n">
        <x:v>94</x:v>
      </x:c>
      <x:c r="I858" s="3" t="str">
        <x:v>4-15</x:v>
      </x:c>
      <x:c r="J858" s="3" t="str">
        <x:v>مجاز با کنترل</x:v>
      </x:c>
      <x:c r="K858" s="3"/>
      <x:c r="L858" s="3"/>
    </x:row>
    <x:row r="859" ht="25" customHeight="1">
      <x:c r="A859" s="2" t="str">
        <x:v>RTP</x:v>
      </x:c>
      <x:c r="B859" s="3" t="str">
        <x:v>1404-07</x:v>
      </x:c>
      <x:c r="C859" s="3" t="str">
        <x:v>اثربخشی کارت‌خوان فعال</x:v>
      </x:c>
      <x:c r="D859" s="3" t="str">
        <x:v>کارت‌خوان</x:v>
      </x:c>
      <x:c r="E859" s="38" t="n">
        <x:v>1.249</x:v>
      </x:c>
      <x:c r="F859" s="3" t="str">
        <x:v>نسبت</x:v>
      </x:c>
      <x:c r="G859" s="3" t="str">
        <x:v>SHP-124</x:v>
      </x:c>
      <x:c r="H859" s="3" t="n">
        <x:v>94</x:v>
      </x:c>
      <x:c r="I859" s="3" t="str">
        <x:v>4-15</x:v>
      </x:c>
      <x:c r="J859" s="3" t="str">
        <x:v>مجاز با کنترل</x:v>
      </x:c>
      <x:c r="K859" s="3"/>
      <x:c r="L859" s="3"/>
    </x:row>
    <x:row r="860" ht="25" customHeight="1">
      <x:c r="A860" s="2" t="str">
        <x:v>ARV</x:v>
      </x:c>
      <x:c r="B860" s="3" t="str">
        <x:v>1404-07</x:v>
      </x:c>
      <x:c r="C860" s="3" t="str">
        <x:v>سهم تعداد کارت‌خوان</x:v>
      </x:c>
      <x:c r="D860" s="3" t="str">
        <x:v>کارت‌خوان</x:v>
      </x:c>
      <x:c r="E860" s="38" t="n">
        <x:v>8.84</x:v>
      </x:c>
      <x:c r="F860" s="3" t="str">
        <x:v>درصد</x:v>
      </x:c>
      <x:c r="G860" s="3" t="str">
        <x:v>SHP-124</x:v>
      </x:c>
      <x:c r="H860" s="3" t="n">
        <x:v>94</x:v>
      </x:c>
      <x:c r="I860" s="3" t="str">
        <x:v>4-15</x:v>
      </x:c>
      <x:c r="J860" s="3" t="str">
        <x:v>مجاز با کنترل</x:v>
      </x:c>
      <x:c r="K860" s="3"/>
      <x:c r="L860" s="3"/>
    </x:row>
    <x:row r="861" ht="25" customHeight="1">
      <x:c r="A861" s="2" t="str">
        <x:v>ARV</x:v>
      </x:c>
      <x:c r="B861" s="3" t="str">
        <x:v>1404-07</x:v>
      </x:c>
      <x:c r="C861" s="3" t="str">
        <x:v>اثربخشی کارت‌خوان فعال</x:v>
      </x:c>
      <x:c r="D861" s="3" t="str">
        <x:v>کارت‌خوان</x:v>
      </x:c>
      <x:c r="E861" s="38" t="n">
        <x:v>2.933</x:v>
      </x:c>
      <x:c r="F861" s="3" t="str">
        <x:v>نسبت</x:v>
      </x:c>
      <x:c r="G861" s="3" t="str">
        <x:v>SHP-124</x:v>
      </x:c>
      <x:c r="H861" s="3" t="n">
        <x:v>94</x:v>
      </x:c>
      <x:c r="I861" s="3" t="str">
        <x:v>4-15</x:v>
      </x:c>
      <x:c r="J861" s="3" t="str">
        <x:v>مجاز با کنترل</x:v>
      </x:c>
      <x:c r="K861" s="3"/>
      <x:c r="L861" s="3"/>
    </x:row>
    <x:row r="862" ht="25" customHeight="1">
      <x:c r="A862" s="2" t="str">
        <x:v>FAN</x:v>
      </x:c>
      <x:c r="B862" s="3" t="str">
        <x:v>1404-07</x:v>
      </x:c>
      <x:c r="C862" s="3" t="str">
        <x:v>سهم تعداد کارت‌خوان</x:v>
      </x:c>
      <x:c r="D862" s="3" t="str">
        <x:v>کارت‌خوان</x:v>
      </x:c>
      <x:c r="E862" s="38" t="n">
        <x:v>1.97</x:v>
      </x:c>
      <x:c r="F862" s="3" t="str">
        <x:v>درصد</x:v>
      </x:c>
      <x:c r="G862" s="3" t="str">
        <x:v>SHP-124</x:v>
      </x:c>
      <x:c r="H862" s="3" t="n">
        <x:v>94</x:v>
      </x:c>
      <x:c r="I862" s="3" t="str">
        <x:v>4-15</x:v>
      </x:c>
      <x:c r="J862" s="3" t="str">
        <x:v>مجاز با کنترل</x:v>
      </x:c>
      <x:c r="K862" s="3"/>
      <x:c r="L862" s="3"/>
    </x:row>
    <x:row r="863" ht="25" customHeight="1">
      <x:c r="A863" s="2" t="str">
        <x:v>FAN</x:v>
      </x:c>
      <x:c r="B863" s="3" t="str">
        <x:v>1404-07</x:v>
      </x:c>
      <x:c r="C863" s="3" t="str">
        <x:v>اثربخشی کارت‌خوان فعال</x:v>
      </x:c>
      <x:c r="D863" s="3" t="str">
        <x:v>کارت‌خوان</x:v>
      </x:c>
      <x:c r="E863" s="38" t="n">
        <x:v>0.366</x:v>
      </x:c>
      <x:c r="F863" s="3" t="str">
        <x:v>نسبت</x:v>
      </x:c>
      <x:c r="G863" s="3" t="str">
        <x:v>SHP-124</x:v>
      </x:c>
      <x:c r="H863" s="3" t="n">
        <x:v>94</x:v>
      </x:c>
      <x:c r="I863" s="3" t="str">
        <x:v>4-15</x:v>
      </x:c>
      <x:c r="J863" s="3" t="str">
        <x:v>مجاز با کنترل</x:v>
      </x:c>
      <x:c r="K863" s="3"/>
      <x:c r="L863" s="3"/>
    </x:row>
    <x:row r="864" ht="25" customHeight="1">
      <x:c r="A864" s="2" t="str">
        <x:v>KISH</x:v>
      </x:c>
      <x:c r="B864" s="3" t="str">
        <x:v>1404-07</x:v>
      </x:c>
      <x:c r="C864" s="3" t="str">
        <x:v>سهم تعداد کارت‌خوان</x:v>
      </x:c>
      <x:c r="D864" s="3" t="str">
        <x:v>کارت‌خوان</x:v>
      </x:c>
      <x:c r="E864" s="38" t="n">
        <x:v>5.39</x:v>
      </x:c>
      <x:c r="F864" s="3" t="str">
        <x:v>درصد</x:v>
      </x:c>
      <x:c r="G864" s="3" t="str">
        <x:v>SHP-124</x:v>
      </x:c>
      <x:c r="H864" s="3" t="n">
        <x:v>94</x:v>
      </x:c>
      <x:c r="I864" s="3" t="str">
        <x:v>4-15</x:v>
      </x:c>
      <x:c r="J864" s="3" t="str">
        <x:v>مجاز با کنترل</x:v>
      </x:c>
      <x:c r="K864" s="3"/>
      <x:c r="L864" s="3"/>
    </x:row>
    <x:row r="865" ht="25" customHeight="1">
      <x:c r="A865" s="2" t="str">
        <x:v>KISH</x:v>
      </x:c>
      <x:c r="B865" s="3" t="str">
        <x:v>1404-07</x:v>
      </x:c>
      <x:c r="C865" s="3" t="str">
        <x:v>اثربخشی کارت‌خوان فعال</x:v>
      </x:c>
      <x:c r="D865" s="3" t="str">
        <x:v>کارت‌خوان</x:v>
      </x:c>
      <x:c r="E865" s="38" t="n">
        <x:v>0.634</x:v>
      </x:c>
      <x:c r="F865" s="3" t="str">
        <x:v>نسبت</x:v>
      </x:c>
      <x:c r="G865" s="3" t="str">
        <x:v>SHP-124</x:v>
      </x:c>
      <x:c r="H865" s="3" t="n">
        <x:v>94</x:v>
      </x:c>
      <x:c r="I865" s="3" t="str">
        <x:v>4-15</x:v>
      </x:c>
      <x:c r="J865" s="3" t="str">
        <x:v>مجاز با کنترل</x:v>
      </x:c>
      <x:c r="K865" s="3"/>
      <x:c r="L865" s="3"/>
    </x:row>
    <x:row r="866" ht="25" customHeight="1">
      <x:c r="A866" s="2" t="str">
        <x:v>AP</x:v>
      </x:c>
      <x:c r="B866" s="3" t="str">
        <x:v>1404-07</x:v>
      </x:c>
      <x:c r="C866" s="3" t="str">
        <x:v>اثربخشی کارت‌خوان تراکنش‌دار</x:v>
      </x:c>
      <x:c r="D866" s="3" t="str">
        <x:v>کارت‌خوان</x:v>
      </x:c>
      <x:c r="E866" s="38" t="n">
        <x:v>0.923</x:v>
      </x:c>
      <x:c r="F866" s="3" t="str">
        <x:v>نسبت</x:v>
      </x:c>
      <x:c r="G866" s="3" t="str">
        <x:v>SHP-124</x:v>
      </x:c>
      <x:c r="H866" s="3" t="n">
        <x:v>96</x:v>
      </x:c>
      <x:c r="I866" s="3" t="str">
        <x:v>4-16</x:v>
      </x:c>
      <x:c r="J866" s="3" t="str">
        <x:v>شکست تعریف</x:v>
      </x:c>
      <x:c r="K866" s="3"/>
      <x:c r="L866" s="3"/>
    </x:row>
    <x:row r="867" ht="25" customHeight="1">
      <x:c r="A867" s="2" t="str">
        <x:v>DAM</x:v>
      </x:c>
      <x:c r="B867" s="3" t="str">
        <x:v>1404-07</x:v>
      </x:c>
      <x:c r="C867" s="3" t="str">
        <x:v>اثربخشی کارت‌خوان تراکنش‌دار</x:v>
      </x:c>
      <x:c r="D867" s="3" t="str">
        <x:v>کارت‌خوان</x:v>
      </x:c>
      <x:c r="E867" s="38" t="n">
        <x:v>0.402</x:v>
      </x:c>
      <x:c r="F867" s="3" t="str">
        <x:v>نسبت</x:v>
      </x:c>
      <x:c r="G867" s="3" t="str">
        <x:v>SHP-124</x:v>
      </x:c>
      <x:c r="H867" s="3" t="n">
        <x:v>96</x:v>
      </x:c>
      <x:c r="I867" s="3" t="str">
        <x:v>4-16</x:v>
      </x:c>
      <x:c r="J867" s="3" t="str">
        <x:v>شکست تعریف</x:v>
      </x:c>
      <x:c r="K867" s="3"/>
      <x:c r="L867" s="3"/>
    </x:row>
    <x:row r="868" ht="25" customHeight="1">
      <x:c r="A868" s="2" t="str">
        <x:v>BEP</x:v>
      </x:c>
      <x:c r="B868" s="3" t="str">
        <x:v>1404-07</x:v>
      </x:c>
      <x:c r="C868" s="3" t="str">
        <x:v>اثربخشی کارت‌خوان تراکنش‌دار</x:v>
      </x:c>
      <x:c r="D868" s="3" t="str">
        <x:v>کارت‌خوان</x:v>
      </x:c>
      <x:c r="E868" s="38" t="n">
        <x:v>1.256</x:v>
      </x:c>
      <x:c r="F868" s="3" t="str">
        <x:v>نسبت</x:v>
      </x:c>
      <x:c r="G868" s="3" t="str">
        <x:v>SHP-124</x:v>
      </x:c>
      <x:c r="H868" s="3" t="n">
        <x:v>96</x:v>
      </x:c>
      <x:c r="I868" s="3" t="str">
        <x:v>4-16</x:v>
      </x:c>
      <x:c r="J868" s="3" t="str">
        <x:v>شکست تعریف</x:v>
      </x:c>
      <x:c r="K868" s="3"/>
      <x:c r="L868" s="3"/>
    </x:row>
    <x:row r="869" ht="25" customHeight="1">
      <x:c r="A869" s="2" t="str">
        <x:v>SAD</x:v>
      </x:c>
      <x:c r="B869" s="3" t="str">
        <x:v>1404-07</x:v>
      </x:c>
      <x:c r="C869" s="3" t="str">
        <x:v>اثربخشی کارت‌خوان تراکنش‌دار</x:v>
      </x:c>
      <x:c r="D869" s="3" t="str">
        <x:v>کارت‌خوان</x:v>
      </x:c>
      <x:c r="E869" s="38" t="n">
        <x:v>1.093</x:v>
      </x:c>
      <x:c r="F869" s="3" t="str">
        <x:v>نسبت</x:v>
      </x:c>
      <x:c r="G869" s="3" t="str">
        <x:v>SHP-124</x:v>
      </x:c>
      <x:c r="H869" s="3" t="n">
        <x:v>96</x:v>
      </x:c>
      <x:c r="I869" s="3" t="str">
        <x:v>4-16</x:v>
      </x:c>
      <x:c r="J869" s="3" t="str">
        <x:v>شکست تعریف</x:v>
      </x:c>
      <x:c r="K869" s="3"/>
      <x:c r="L869" s="3"/>
    </x:row>
    <x:row r="870" ht="25" customHeight="1">
      <x:c r="A870" s="2" t="str">
        <x:v>PEP</x:v>
      </x:c>
      <x:c r="B870" s="3" t="str">
        <x:v>1404-07</x:v>
      </x:c>
      <x:c r="C870" s="3" t="str">
        <x:v>اثربخشی کارت‌خوان تراکنش‌دار</x:v>
      </x:c>
      <x:c r="D870" s="3" t="str">
        <x:v>کارت‌خوان</x:v>
      </x:c>
      <x:c r="E870" s="38" t="n">
        <x:v>0.49</x:v>
      </x:c>
      <x:c r="F870" s="3" t="str">
        <x:v>نسبت</x:v>
      </x:c>
      <x:c r="G870" s="3" t="str">
        <x:v>SHP-124</x:v>
      </x:c>
      <x:c r="H870" s="3" t="n">
        <x:v>96</x:v>
      </x:c>
      <x:c r="I870" s="3" t="str">
        <x:v>4-16</x:v>
      </x:c>
      <x:c r="J870" s="3" t="str">
        <x:v>شکست تعریف</x:v>
      </x:c>
      <x:c r="K870" s="3"/>
      <x:c r="L870" s="3"/>
    </x:row>
    <x:row r="871" ht="25" customHeight="1">
      <x:c r="A871" s="2" t="str">
        <x:v>SEP</x:v>
      </x:c>
      <x:c r="B871" s="3" t="str">
        <x:v>1404-07</x:v>
      </x:c>
      <x:c r="C871" s="3" t="str">
        <x:v>اثربخشی کارت‌خوان تراکنش‌دار</x:v>
      </x:c>
      <x:c r="D871" s="3" t="str">
        <x:v>کارت‌خوان</x:v>
      </x:c>
      <x:c r="E871" s="38" t="n">
        <x:v>1.353</x:v>
      </x:c>
      <x:c r="F871" s="3" t="str">
        <x:v>نسبت</x:v>
      </x:c>
      <x:c r="G871" s="3" t="str">
        <x:v>SHP-124</x:v>
      </x:c>
      <x:c r="H871" s="3" t="n">
        <x:v>96</x:v>
      </x:c>
      <x:c r="I871" s="3" t="str">
        <x:v>4-16</x:v>
      </x:c>
      <x:c r="J871" s="3" t="str">
        <x:v>شکست تعریف</x:v>
      </x:c>
      <x:c r="K871" s="3"/>
      <x:c r="L871" s="3"/>
    </x:row>
    <x:row r="872" ht="25" customHeight="1">
      <x:c r="A872" s="2" t="str">
        <x:v>SPH</x:v>
      </x:c>
      <x:c r="B872" s="3" t="str">
        <x:v>1404-07</x:v>
      </x:c>
      <x:c r="C872" s="3" t="str">
        <x:v>اثربخشی کارت‌خوان تراکنش‌دار</x:v>
      </x:c>
      <x:c r="D872" s="3" t="str">
        <x:v>کارت‌خوان</x:v>
      </x:c>
      <x:c r="E872" s="38" t="n">
        <x:v>0.569</x:v>
      </x:c>
      <x:c r="F872" s="3" t="str">
        <x:v>نسبت</x:v>
      </x:c>
      <x:c r="G872" s="3" t="str">
        <x:v>SHP-124</x:v>
      </x:c>
      <x:c r="H872" s="3" t="n">
        <x:v>96</x:v>
      </x:c>
      <x:c r="I872" s="3" t="str">
        <x:v>4-16</x:v>
      </x:c>
      <x:c r="J872" s="3" t="str">
        <x:v>شکست تعریف</x:v>
      </x:c>
      <x:c r="K872" s="3"/>
      <x:c r="L872" s="3"/>
    </x:row>
    <x:row r="873" ht="25" customHeight="1">
      <x:c r="A873" s="2" t="str">
        <x:v>NOV</x:v>
      </x:c>
      <x:c r="B873" s="3" t="str">
        <x:v>1404-07</x:v>
      </x:c>
      <x:c r="C873" s="3" t="str">
        <x:v>اثربخشی کارت‌خوان تراکنش‌دار</x:v>
      </x:c>
      <x:c r="D873" s="3" t="str">
        <x:v>کارت‌خوان</x:v>
      </x:c>
      <x:c r="E873" s="38" t="n">
        <x:v>0.721</x:v>
      </x:c>
      <x:c r="F873" s="3" t="str">
        <x:v>نسبت</x:v>
      </x:c>
      <x:c r="G873" s="3" t="str">
        <x:v>SHP-124</x:v>
      </x:c>
      <x:c r="H873" s="3" t="n">
        <x:v>96</x:v>
      </x:c>
      <x:c r="I873" s="3" t="str">
        <x:v>4-16</x:v>
      </x:c>
      <x:c r="J873" s="3" t="str">
        <x:v>شکست تعریف</x:v>
      </x:c>
      <x:c r="K873" s="3"/>
      <x:c r="L873" s="3"/>
    </x:row>
    <x:row r="874" ht="25" customHeight="1">
      <x:c r="A874" s="2" t="str">
        <x:v>RTP</x:v>
      </x:c>
      <x:c r="B874" s="3" t="str">
        <x:v>1404-07</x:v>
      </x:c>
      <x:c r="C874" s="3" t="str">
        <x:v>اثربخشی کارت‌خوان تراکنش‌دار</x:v>
      </x:c>
      <x:c r="D874" s="3" t="str">
        <x:v>کارت‌خوان</x:v>
      </x:c>
      <x:c r="E874" s="38" t="n">
        <x:v>1.288</x:v>
      </x:c>
      <x:c r="F874" s="3" t="str">
        <x:v>نسبت</x:v>
      </x:c>
      <x:c r="G874" s="3" t="str">
        <x:v>SHP-124</x:v>
      </x:c>
      <x:c r="H874" s="3" t="n">
        <x:v>96</x:v>
      </x:c>
      <x:c r="I874" s="3" t="str">
        <x:v>4-16</x:v>
      </x:c>
      <x:c r="J874" s="3" t="str">
        <x:v>شکست تعریف</x:v>
      </x:c>
      <x:c r="K874" s="3"/>
      <x:c r="L874" s="3"/>
    </x:row>
    <x:row r="875" ht="25" customHeight="1">
      <x:c r="A875" s="2" t="str">
        <x:v>ARV</x:v>
      </x:c>
      <x:c r="B875" s="3" t="str">
        <x:v>1404-07</x:v>
      </x:c>
      <x:c r="C875" s="3" t="str">
        <x:v>اثربخشی کارت‌خوان تراکنش‌دار</x:v>
      </x:c>
      <x:c r="D875" s="3" t="str">
        <x:v>کارت‌خوان</x:v>
      </x:c>
      <x:c r="E875" s="38" t="n">
        <x:v>3.568</x:v>
      </x:c>
      <x:c r="F875" s="3" t="str">
        <x:v>نسبت</x:v>
      </x:c>
      <x:c r="G875" s="3" t="str">
        <x:v>SHP-124</x:v>
      </x:c>
      <x:c r="H875" s="3" t="n">
        <x:v>96</x:v>
      </x:c>
      <x:c r="I875" s="3" t="str">
        <x:v>4-16</x:v>
      </x:c>
      <x:c r="J875" s="3" t="str">
        <x:v>شکست تعریف</x:v>
      </x:c>
      <x:c r="K875" s="3"/>
      <x:c r="L875" s="3"/>
    </x:row>
    <x:row r="876" ht="25" customHeight="1">
      <x:c r="A876" s="2" t="str">
        <x:v>FAN</x:v>
      </x:c>
      <x:c r="B876" s="3" t="str">
        <x:v>1404-07</x:v>
      </x:c>
      <x:c r="C876" s="3" t="str">
        <x:v>اثربخشی کارت‌خوان تراکنش‌دار</x:v>
      </x:c>
      <x:c r="D876" s="3" t="str">
        <x:v>کارت‌خوان</x:v>
      </x:c>
      <x:c r="E876" s="38" t="n">
        <x:v>0.448</x:v>
      </x:c>
      <x:c r="F876" s="3" t="str">
        <x:v>نسبت</x:v>
      </x:c>
      <x:c r="G876" s="3" t="str">
        <x:v>SHP-124</x:v>
      </x:c>
      <x:c r="H876" s="3" t="n">
        <x:v>96</x:v>
      </x:c>
      <x:c r="I876" s="3" t="str">
        <x:v>4-16</x:v>
      </x:c>
      <x:c r="J876" s="3" t="str">
        <x:v>شکست تعریف</x:v>
      </x:c>
      <x:c r="K876" s="3"/>
      <x:c r="L876" s="3"/>
    </x:row>
    <x:row r="877" ht="25" customHeight="1">
      <x:c r="A877" s="2" t="str">
        <x:v>KISH</x:v>
      </x:c>
      <x:c r="B877" s="3" t="str">
        <x:v>1404-07</x:v>
      </x:c>
      <x:c r="C877" s="3" t="str">
        <x:v>اثربخشی کارت‌خوان تراکنش‌دار</x:v>
      </x:c>
      <x:c r="D877" s="3" t="str">
        <x:v>کارت‌خوان</x:v>
      </x:c>
      <x:c r="E877" s="38" t="n">
        <x:v>0.672</x:v>
      </x:c>
      <x:c r="F877" s="3" t="str">
        <x:v>نسبت</x:v>
      </x:c>
      <x:c r="G877" s="3" t="str">
        <x:v>SHP-124</x:v>
      </x:c>
      <x:c r="H877" s="3" t="n">
        <x:v>96</x:v>
      </x:c>
      <x:c r="I877" s="3" t="str">
        <x:v>4-16</x:v>
      </x:c>
      <x:c r="J877" s="3" t="str">
        <x:v>شکست تعریف</x:v>
      </x:c>
      <x:c r="K877" s="3"/>
      <x:c r="L877" s="3"/>
    </x:row>
    <x:row r="878" ht="25" customHeight="1">
      <x:c r="A878" s="2" t="str">
        <x:v>AP</x:v>
      </x:c>
      <x:c r="B878" s="3" t="str">
        <x:v>1404-07</x:v>
      </x:c>
      <x:c r="C878" s="3" t="str">
        <x:v>کم‌تراکنش یا بی‌تراکنش؛ تعریف قدیم</x:v>
      </x:c>
      <x:c r="D878" s="3" t="str">
        <x:v>کارت‌خوان</x:v>
      </x:c>
      <x:c r="E878" s="38" t="n">
        <x:v>28.51</x:v>
      </x:c>
      <x:c r="F878" s="3" t="str">
        <x:v>درصد</x:v>
      </x:c>
      <x:c r="G878" s="3" t="str">
        <x:v>SHP-124</x:v>
      </x:c>
      <x:c r="H878" s="3" t="n">
        <x:v>102</x:v>
      </x:c>
      <x:c r="I878" s="3" t="str">
        <x:v>4-18</x:v>
      </x:c>
      <x:c r="J878" s="3" t="str">
        <x:v>شکست تعریف</x:v>
      </x:c>
      <x:c r="K878" s="3"/>
      <x:c r="L878" s="3"/>
    </x:row>
    <x:row r="879" ht="25" customHeight="1">
      <x:c r="A879" s="2" t="str">
        <x:v>DAM</x:v>
      </x:c>
      <x:c r="B879" s="3" t="str">
        <x:v>1404-07</x:v>
      </x:c>
      <x:c r="C879" s="3" t="str">
        <x:v>کم‌تراکنش یا بی‌تراکنش؛ تعریف قدیم</x:v>
      </x:c>
      <x:c r="D879" s="3" t="str">
        <x:v>کارت‌خوان</x:v>
      </x:c>
      <x:c r="E879" s="38" t="n">
        <x:v>42.22</x:v>
      </x:c>
      <x:c r="F879" s="3" t="str">
        <x:v>درصد</x:v>
      </x:c>
      <x:c r="G879" s="3" t="str">
        <x:v>SHP-124</x:v>
      </x:c>
      <x:c r="H879" s="3" t="n">
        <x:v>102</x:v>
      </x:c>
      <x:c r="I879" s="3" t="str">
        <x:v>4-18</x:v>
      </x:c>
      <x:c r="J879" s="3" t="str">
        <x:v>شکست تعریف</x:v>
      </x:c>
      <x:c r="K879" s="3"/>
      <x:c r="L879" s="3"/>
    </x:row>
    <x:row r="880" ht="25" customHeight="1">
      <x:c r="A880" s="2" t="str">
        <x:v>BEP</x:v>
      </x:c>
      <x:c r="B880" s="3" t="str">
        <x:v>1404-07</x:v>
      </x:c>
      <x:c r="C880" s="3" t="str">
        <x:v>کم‌تراکنش یا بی‌تراکنش؛ تعریف قدیم</x:v>
      </x:c>
      <x:c r="D880" s="3" t="str">
        <x:v>کارت‌خوان</x:v>
      </x:c>
      <x:c r="E880" s="38" t="n">
        <x:v>8.43</x:v>
      </x:c>
      <x:c r="F880" s="3" t="str">
        <x:v>درصد</x:v>
      </x:c>
      <x:c r="G880" s="3" t="str">
        <x:v>SHP-124</x:v>
      </x:c>
      <x:c r="H880" s="3" t="n">
        <x:v>102</x:v>
      </x:c>
      <x:c r="I880" s="3" t="str">
        <x:v>4-18</x:v>
      </x:c>
      <x:c r="J880" s="3" t="str">
        <x:v>شکست تعریف</x:v>
      </x:c>
      <x:c r="K880" s="3"/>
      <x:c r="L880" s="3"/>
    </x:row>
    <x:row r="881" ht="25" customHeight="1">
      <x:c r="A881" s="2" t="str">
        <x:v>SAD</x:v>
      </x:c>
      <x:c r="B881" s="3" t="str">
        <x:v>1404-07</x:v>
      </x:c>
      <x:c r="C881" s="3" t="str">
        <x:v>کم‌تراکنش یا بی‌تراکنش؛ تعریف قدیم</x:v>
      </x:c>
      <x:c r="D881" s="3" t="str">
        <x:v>کارت‌خوان</x:v>
      </x:c>
      <x:c r="E881" s="38" t="n">
        <x:v>14.46</x:v>
      </x:c>
      <x:c r="F881" s="3" t="str">
        <x:v>درصد</x:v>
      </x:c>
      <x:c r="G881" s="3" t="str">
        <x:v>SHP-124</x:v>
      </x:c>
      <x:c r="H881" s="3" t="n">
        <x:v>102</x:v>
      </x:c>
      <x:c r="I881" s="3" t="str">
        <x:v>4-18</x:v>
      </x:c>
      <x:c r="J881" s="3" t="str">
        <x:v>شکست تعریف</x:v>
      </x:c>
      <x:c r="K881" s="3"/>
      <x:c r="L881" s="3"/>
    </x:row>
    <x:row r="882" ht="25" customHeight="1">
      <x:c r="A882" s="2" t="str">
        <x:v>PEP</x:v>
      </x:c>
      <x:c r="B882" s="3" t="str">
        <x:v>1404-07</x:v>
      </x:c>
      <x:c r="C882" s="3" t="str">
        <x:v>کم‌تراکنش یا بی‌تراکنش؛ تعریف قدیم</x:v>
      </x:c>
      <x:c r="D882" s="3" t="str">
        <x:v>کارت‌خوان</x:v>
      </x:c>
      <x:c r="E882" s="38" t="n">
        <x:v>24.12</x:v>
      </x:c>
      <x:c r="F882" s="3" t="str">
        <x:v>درصد</x:v>
      </x:c>
      <x:c r="G882" s="3" t="str">
        <x:v>SHP-124</x:v>
      </x:c>
      <x:c r="H882" s="3" t="n">
        <x:v>102</x:v>
      </x:c>
      <x:c r="I882" s="3" t="str">
        <x:v>4-18</x:v>
      </x:c>
      <x:c r="J882" s="3" t="str">
        <x:v>شکست تعریف</x:v>
      </x:c>
      <x:c r="K882" s="3"/>
      <x:c r="L882" s="3"/>
    </x:row>
    <x:row r="883" ht="25" customHeight="1">
      <x:c r="A883" s="2" t="str">
        <x:v>SEP</x:v>
      </x:c>
      <x:c r="B883" s="3" t="str">
        <x:v>1404-07</x:v>
      </x:c>
      <x:c r="C883" s="3" t="str">
        <x:v>کم‌تراکنش یا بی‌تراکنش؛ تعریف قدیم</x:v>
      </x:c>
      <x:c r="D883" s="3" t="str">
        <x:v>کارت‌خوان</x:v>
      </x:c>
      <x:c r="E883" s="38" t="n">
        <x:v>11.76</x:v>
      </x:c>
      <x:c r="F883" s="3" t="str">
        <x:v>درصد</x:v>
      </x:c>
      <x:c r="G883" s="3" t="str">
        <x:v>SHP-124</x:v>
      </x:c>
      <x:c r="H883" s="3" t="n">
        <x:v>102</x:v>
      </x:c>
      <x:c r="I883" s="3" t="str">
        <x:v>4-18</x:v>
      </x:c>
      <x:c r="J883" s="3" t="str">
        <x:v>شکست تعریف</x:v>
      </x:c>
      <x:c r="K883" s="3"/>
      <x:c r="L883" s="3"/>
    </x:row>
    <x:row r="884" ht="25" customHeight="1">
      <x:c r="A884" s="2" t="str">
        <x:v>SPH</x:v>
      </x:c>
      <x:c r="B884" s="3" t="str">
        <x:v>1404-07</x:v>
      </x:c>
      <x:c r="C884" s="3" t="str">
        <x:v>کم‌تراکنش یا بی‌تراکنش؛ تعریف قدیم</x:v>
      </x:c>
      <x:c r="D884" s="3" t="str">
        <x:v>کارت‌خوان</x:v>
      </x:c>
      <x:c r="E884" s="38" t="n">
        <x:v>25.63</x:v>
      </x:c>
      <x:c r="F884" s="3" t="str">
        <x:v>درصد</x:v>
      </x:c>
      <x:c r="G884" s="3" t="str">
        <x:v>SHP-124</x:v>
      </x:c>
      <x:c r="H884" s="3" t="n">
        <x:v>102</x:v>
      </x:c>
      <x:c r="I884" s="3" t="str">
        <x:v>4-18</x:v>
      </x:c>
      <x:c r="J884" s="3" t="str">
        <x:v>شکست تعریف</x:v>
      </x:c>
      <x:c r="K884" s="3"/>
      <x:c r="L884" s="3"/>
    </x:row>
    <x:row r="885" ht="25" customHeight="1">
      <x:c r="A885" s="2" t="str">
        <x:v>NOV</x:v>
      </x:c>
      <x:c r="B885" s="3" t="str">
        <x:v>1404-07</x:v>
      </x:c>
      <x:c r="C885" s="3" t="str">
        <x:v>کم‌تراکنش یا بی‌تراکنش؛ تعریف قدیم</x:v>
      </x:c>
      <x:c r="D885" s="3" t="str">
        <x:v>کارت‌خوان</x:v>
      </x:c>
      <x:c r="E885" s="38" t="n">
        <x:v>7.36</x:v>
      </x:c>
      <x:c r="F885" s="3" t="str">
        <x:v>درصد</x:v>
      </x:c>
      <x:c r="G885" s="3" t="str">
        <x:v>SHP-124</x:v>
      </x:c>
      <x:c r="H885" s="3" t="n">
        <x:v>102</x:v>
      </x:c>
      <x:c r="I885" s="3" t="str">
        <x:v>4-18</x:v>
      </x:c>
      <x:c r="J885" s="3" t="str">
        <x:v>شکست تعریف</x:v>
      </x:c>
      <x:c r="K885" s="3"/>
      <x:c r="L885" s="3"/>
    </x:row>
    <x:row r="886" ht="25" customHeight="1">
      <x:c r="A886" s="2" t="str">
        <x:v>RTP</x:v>
      </x:c>
      <x:c r="B886" s="3" t="str">
        <x:v>1404-07</x:v>
      </x:c>
      <x:c r="C886" s="3" t="str">
        <x:v>کم‌تراکنش یا بی‌تراکنش؛ تعریف قدیم</x:v>
      </x:c>
      <x:c r="D886" s="3" t="str">
        <x:v>کارت‌خوان</x:v>
      </x:c>
      <x:c r="E886" s="38" t="n">
        <x:v>20.56</x:v>
      </x:c>
      <x:c r="F886" s="3" t="str">
        <x:v>درصد</x:v>
      </x:c>
      <x:c r="G886" s="3" t="str">
        <x:v>SHP-124</x:v>
      </x:c>
      <x:c r="H886" s="3" t="n">
        <x:v>102</x:v>
      </x:c>
      <x:c r="I886" s="3" t="str">
        <x:v>4-18</x:v>
      </x:c>
      <x:c r="J886" s="3" t="str">
        <x:v>شکست تعریف</x:v>
      </x:c>
      <x:c r="K886" s="3"/>
      <x:c r="L886" s="3"/>
    </x:row>
    <x:row r="887" ht="25" customHeight="1">
      <x:c r="A887" s="2" t="str">
        <x:v>ARV</x:v>
      </x:c>
      <x:c r="B887" s="3" t="str">
        <x:v>1404-07</x:v>
      </x:c>
      <x:c r="C887" s="3" t="str">
        <x:v>کم‌تراکنش یا بی‌تراکنش؛ تعریف قدیم</x:v>
      </x:c>
      <x:c r="D887" s="3" t="str">
        <x:v>کارت‌خوان</x:v>
      </x:c>
      <x:c r="E887" s="38" t="n">
        <x:v>32.64</x:v>
      </x:c>
      <x:c r="F887" s="3" t="str">
        <x:v>درصد</x:v>
      </x:c>
      <x:c r="G887" s="3" t="str">
        <x:v>SHP-124</x:v>
      </x:c>
      <x:c r="H887" s="3" t="n">
        <x:v>102</x:v>
      </x:c>
      <x:c r="I887" s="3" t="str">
        <x:v>4-18</x:v>
      </x:c>
      <x:c r="J887" s="3" t="str">
        <x:v>شکست تعریف</x:v>
      </x:c>
      <x:c r="K887" s="3"/>
      <x:c r="L887" s="3"/>
    </x:row>
    <x:row r="888" ht="25" customHeight="1">
      <x:c r="A888" s="2" t="str">
        <x:v>FAN</x:v>
      </x:c>
      <x:c r="B888" s="3" t="str">
        <x:v>1404-07</x:v>
      </x:c>
      <x:c r="C888" s="3" t="str">
        <x:v>کم‌تراکنش یا بی‌تراکنش؛ تعریف قدیم</x:v>
      </x:c>
      <x:c r="D888" s="3" t="str">
        <x:v>کارت‌خوان</x:v>
      </x:c>
      <x:c r="E888" s="38" t="n">
        <x:v>32.98</x:v>
      </x:c>
      <x:c r="F888" s="3" t="str">
        <x:v>درصد</x:v>
      </x:c>
      <x:c r="G888" s="3" t="str">
        <x:v>SHP-124</x:v>
      </x:c>
      <x:c r="H888" s="3" t="n">
        <x:v>102</x:v>
      </x:c>
      <x:c r="I888" s="3" t="str">
        <x:v>4-18</x:v>
      </x:c>
      <x:c r="J888" s="3" t="str">
        <x:v>شکست تعریف</x:v>
      </x:c>
      <x:c r="K888" s="3"/>
      <x:c r="L888" s="3"/>
    </x:row>
    <x:row r="889" ht="25" customHeight="1">
      <x:c r="A889" s="2" t="str">
        <x:v>KISH</x:v>
      </x:c>
      <x:c r="B889" s="3" t="str">
        <x:v>1404-07</x:v>
      </x:c>
      <x:c r="C889" s="3" t="str">
        <x:v>کم‌تراکنش یا بی‌تراکنش؛ تعریف قدیم</x:v>
      </x:c>
      <x:c r="D889" s="3" t="str">
        <x:v>کارت‌خوان</x:v>
      </x:c>
      <x:c r="E889" s="38" t="n">
        <x:v>22.63</x:v>
      </x:c>
      <x:c r="F889" s="3" t="str">
        <x:v>درصد</x:v>
      </x:c>
      <x:c r="G889" s="3" t="str">
        <x:v>SHP-124</x:v>
      </x:c>
      <x:c r="H889" s="3" t="n">
        <x:v>102</x:v>
      </x:c>
      <x:c r="I889" s="3" t="str">
        <x:v>4-18</x:v>
      </x:c>
      <x:c r="J889" s="3" t="str">
        <x:v>شکست تعریف</x:v>
      </x:c>
      <x:c r="K889" s="3"/>
      <x:c r="L889" s="3"/>
    </x:row>
    <x:row r="890" ht="25" customHeight="1">
      <x:c r="A890" s="2" t="str">
        <x:v>NETWORK</x:v>
      </x:c>
      <x:c r="B890" s="3" t="str">
        <x:v>1404-07</x:v>
      </x:c>
      <x:c r="C890" s="3" t="str">
        <x:v>کم‌تراکنش یا بی‌تراکنش؛ تعریف قدیم</x:v>
      </x:c>
      <x:c r="D890" s="3" t="str">
        <x:v>کارت‌خوان</x:v>
      </x:c>
      <x:c r="E890" s="38" t="n">
        <x:v>18.07</x:v>
      </x:c>
      <x:c r="F890" s="3" t="str">
        <x:v>درصد</x:v>
      </x:c>
      <x:c r="G890" s="3" t="str">
        <x:v>SHP-124</x:v>
      </x:c>
      <x:c r="H890" s="3" t="n">
        <x:v>102</x:v>
      </x:c>
      <x:c r="I890" s="3" t="str">
        <x:v>4-18</x:v>
      </x:c>
      <x:c r="J890" s="3" t="str">
        <x:v>شکست تعریف</x:v>
      </x:c>
      <x:c r="K890" s="3"/>
      <x:c r="L890" s="3"/>
    </x:row>
    <x:row r="891" ht="25" customHeight="1">
      <x:c r="A891" s="2" t="str">
        <x:v>NOV</x:v>
      </x:c>
      <x:c r="B891" s="3" t="str">
        <x:v>1404-07</x:v>
      </x:c>
      <x:c r="C891" s="3" t="str">
        <x:v>تراکنش‌دار به فعال سیستمی</x:v>
      </x:c>
      <x:c r="D891" s="3" t="str">
        <x:v>کارت‌خوان</x:v>
      </x:c>
      <x:c r="E891" s="38" t="n">
        <x:v>92.64</x:v>
      </x:c>
      <x:c r="F891" s="3" t="str">
        <x:v>درصد</x:v>
      </x:c>
      <x:c r="G891" s="3" t="str">
        <x:v>SHP-124</x:v>
      </x:c>
      <x:c r="H891" s="3" t="n">
        <x:v>103</x:v>
      </x:c>
      <x:c r="I891" s="3" t="str">
        <x:v>4-19</x:v>
      </x:c>
      <x:c r="J891" s="3" t="str">
        <x:v>شکست تعریف</x:v>
      </x:c>
      <x:c r="K891" s="3"/>
      <x:c r="L891" s="3"/>
    </x:row>
    <x:row r="892" ht="25" customHeight="1">
      <x:c r="A892" s="2" t="str">
        <x:v>NOV</x:v>
      </x:c>
      <x:c r="B892" s="3" t="str">
        <x:v>1404-07</x:v>
      </x:c>
      <x:c r="C892" s="3" t="str">
        <x:v>تراکنش‌دار به فعال سیستمی</x:v>
      </x:c>
      <x:c r="D892" s="3" t="str">
        <x:v>اینترنتی</x:v>
      </x:c>
      <x:c r="E892" s="38" t="n">
        <x:v>44.21</x:v>
      </x:c>
      <x:c r="F892" s="3" t="str">
        <x:v>درصد</x:v>
      </x:c>
      <x:c r="G892" s="3" t="str">
        <x:v>SHP-124</x:v>
      </x:c>
      <x:c r="H892" s="3" t="n">
        <x:v>103</x:v>
      </x:c>
      <x:c r="I892" s="3" t="str">
        <x:v>4-19</x:v>
      </x:c>
      <x:c r="J892" s="3" t="str">
        <x:v>شکست تعریف</x:v>
      </x:c>
      <x:c r="K892" s="3"/>
      <x:c r="L892" s="3"/>
    </x:row>
    <x:row r="893" ht="25" customHeight="1">
      <x:c r="A893" s="2" t="str">
        <x:v>NOV</x:v>
      </x:c>
      <x:c r="B893" s="3" t="str">
        <x:v>1404-07</x:v>
      </x:c>
      <x:c r="C893" s="3" t="str">
        <x:v>تراکنش‌دار به فعال سیستمی</x:v>
      </x:c>
      <x:c r="D893" s="3" t="str">
        <x:v>کد دستوری</x:v>
      </x:c>
      <x:c r="E893" s="38" t="n">
        <x:v>0</x:v>
      </x:c>
      <x:c r="F893" s="3" t="str">
        <x:v>درصد</x:v>
      </x:c>
      <x:c r="G893" s="3" t="str">
        <x:v>SHP-124</x:v>
      </x:c>
      <x:c r="H893" s="3" t="n">
        <x:v>103</x:v>
      </x:c>
      <x:c r="I893" s="3" t="str">
        <x:v>4-19</x:v>
      </x:c>
      <x:c r="J893" s="3" t="str">
        <x:v>شکست تعریف</x:v>
      </x:c>
      <x:c r="K893" s="3"/>
      <x:c r="L893" s="3"/>
    </x:row>
    <x:row r="894" ht="25" customHeight="1">
      <x:c r="A894" s="2" t="str">
        <x:v>NOV</x:v>
      </x:c>
      <x:c r="B894" s="3" t="str">
        <x:v>1404-07</x:v>
      </x:c>
      <x:c r="C894" s="3" t="str">
        <x:v>تراکنش‌دار به فعال سیستمی</x:v>
      </x:c>
      <x:c r="D894" s="3" t="str">
        <x:v>موبایلی</x:v>
      </x:c>
      <x:c r="E894" s="38" t="n">
        <x:v>0</x:v>
      </x:c>
      <x:c r="F894" s="3" t="str">
        <x:v>درصد</x:v>
      </x:c>
      <x:c r="G894" s="3" t="str">
        <x:v>SHP-124</x:v>
      </x:c>
      <x:c r="H894" s="3" t="n">
        <x:v>103</x:v>
      </x:c>
      <x:c r="I894" s="3" t="str">
        <x:v>4-19</x:v>
      </x:c>
      <x:c r="J894" s="3" t="str">
        <x:v>شکست تعریف</x:v>
      </x:c>
      <x:c r="K894" s="3"/>
      <x:c r="L894" s="3"/>
    </x:row>
    <x:row r="895" ht="25" customHeight="1">
      <x:c r="A895" s="2" t="str">
        <x:v>NOV</x:v>
      </x:c>
      <x:c r="B895" s="3" t="str">
        <x:v>1404-07</x:v>
      </x:c>
      <x:c r="C895" s="3" t="str">
        <x:v>تراکنش‌دار به فعال سیستمی</x:v>
      </x:c>
      <x:c r="D895" s="3" t="str">
        <x:v>همه</x:v>
      </x:c>
      <x:c r="E895" s="38" t="n">
        <x:v>92.59</x:v>
      </x:c>
      <x:c r="F895" s="3" t="str">
        <x:v>درصد</x:v>
      </x:c>
      <x:c r="G895" s="3" t="str">
        <x:v>SHP-124</x:v>
      </x:c>
      <x:c r="H895" s="3" t="n">
        <x:v>103</x:v>
      </x:c>
      <x:c r="I895" s="3" t="str">
        <x:v>4-19</x:v>
      </x:c>
      <x:c r="J895" s="3" t="str">
        <x:v>شکست تعریف</x:v>
      </x:c>
      <x:c r="K895" s="3"/>
      <x:c r="L895" s="3"/>
    </x:row>
    <x:row r="896" ht="25" customHeight="1">
      <x:c r="A896" s="2" t="str">
        <x:v>BEP</x:v>
      </x:c>
      <x:c r="B896" s="3" t="str">
        <x:v>1404-07</x:v>
      </x:c>
      <x:c r="C896" s="3" t="str">
        <x:v>تراکنش‌دار به فعال سیستمی</x:v>
      </x:c>
      <x:c r="D896" s="3" t="str">
        <x:v>کارت‌خوان</x:v>
      </x:c>
      <x:c r="E896" s="38" t="n">
        <x:v>91.57</x:v>
      </x:c>
      <x:c r="F896" s="3" t="str">
        <x:v>درصد</x:v>
      </x:c>
      <x:c r="G896" s="3" t="str">
        <x:v>SHP-124</x:v>
      </x:c>
      <x:c r="H896" s="3" t="n">
        <x:v>103</x:v>
      </x:c>
      <x:c r="I896" s="3" t="str">
        <x:v>4-19</x:v>
      </x:c>
      <x:c r="J896" s="3" t="str">
        <x:v>شکست تعریف</x:v>
      </x:c>
      <x:c r="K896" s="3"/>
      <x:c r="L896" s="3"/>
    </x:row>
    <x:row r="897" ht="25" customHeight="1">
      <x:c r="A897" s="2" t="str">
        <x:v>BEP</x:v>
      </x:c>
      <x:c r="B897" s="3" t="str">
        <x:v>1404-07</x:v>
      </x:c>
      <x:c r="C897" s="3" t="str">
        <x:v>تراکنش‌دار به فعال سیستمی</x:v>
      </x:c>
      <x:c r="D897" s="3" t="str">
        <x:v>اینترنتی</x:v>
      </x:c>
      <x:c r="E897" s="38" t="n">
        <x:v>49.98</x:v>
      </x:c>
      <x:c r="F897" s="3" t="str">
        <x:v>درصد</x:v>
      </x:c>
      <x:c r="G897" s="3" t="str">
        <x:v>SHP-124</x:v>
      </x:c>
      <x:c r="H897" s="3" t="n">
        <x:v>103</x:v>
      </x:c>
      <x:c r="I897" s="3" t="str">
        <x:v>4-19</x:v>
      </x:c>
      <x:c r="J897" s="3" t="str">
        <x:v>شکست تعریف</x:v>
      </x:c>
      <x:c r="K897" s="3"/>
      <x:c r="L897" s="3"/>
    </x:row>
    <x:row r="898" ht="25" customHeight="1">
      <x:c r="A898" s="2" t="str">
        <x:v>BEP</x:v>
      </x:c>
      <x:c r="B898" s="3" t="str">
        <x:v>1404-07</x:v>
      </x:c>
      <x:c r="C898" s="3" t="str">
        <x:v>تراکنش‌دار به فعال سیستمی</x:v>
      </x:c>
      <x:c r="D898" s="3" t="str">
        <x:v>کد دستوری</x:v>
      </x:c>
      <x:c r="E898" s="38" t="n">
        <x:v>4.33</x:v>
      </x:c>
      <x:c r="F898" s="3" t="str">
        <x:v>درصد</x:v>
      </x:c>
      <x:c r="G898" s="3" t="str">
        <x:v>SHP-124</x:v>
      </x:c>
      <x:c r="H898" s="3" t="n">
        <x:v>103</x:v>
      </x:c>
      <x:c r="I898" s="3" t="str">
        <x:v>4-19</x:v>
      </x:c>
      <x:c r="J898" s="3" t="str">
        <x:v>شکست تعریف</x:v>
      </x:c>
      <x:c r="K898" s="3"/>
      <x:c r="L898" s="3"/>
    </x:row>
    <x:row r="899" ht="25" customHeight="1">
      <x:c r="A899" s="2" t="str">
        <x:v>BEP</x:v>
      </x:c>
      <x:c r="B899" s="3" t="str">
        <x:v>1404-07</x:v>
      </x:c>
      <x:c r="C899" s="3" t="str">
        <x:v>تراکنش‌دار به فعال سیستمی</x:v>
      </x:c>
      <x:c r="D899" s="3" t="str">
        <x:v>موبایلی</x:v>
      </x:c>
      <x:c r="E899" s="38" t="n">
        <x:v>0</x:v>
      </x:c>
      <x:c r="F899" s="3" t="str">
        <x:v>درصد</x:v>
      </x:c>
      <x:c r="G899" s="3" t="str">
        <x:v>SHP-124</x:v>
      </x:c>
      <x:c r="H899" s="3" t="n">
        <x:v>103</x:v>
      </x:c>
      <x:c r="I899" s="3" t="str">
        <x:v>4-19</x:v>
      </x:c>
      <x:c r="J899" s="3" t="str">
        <x:v>شکست تعریف</x:v>
      </x:c>
      <x:c r="K899" s="3"/>
      <x:c r="L899" s="3"/>
    </x:row>
    <x:row r="900" ht="25" customHeight="1">
      <x:c r="A900" s="2" t="str">
        <x:v>BEP</x:v>
      </x:c>
      <x:c r="B900" s="3" t="str">
        <x:v>1404-07</x:v>
      </x:c>
      <x:c r="C900" s="3" t="str">
        <x:v>تراکنش‌دار به فعال سیستمی</x:v>
      </x:c>
      <x:c r="D900" s="3" t="str">
        <x:v>همه</x:v>
      </x:c>
      <x:c r="E900" s="38" t="n">
        <x:v>89.53</x:v>
      </x:c>
      <x:c r="F900" s="3" t="str">
        <x:v>درصد</x:v>
      </x:c>
      <x:c r="G900" s="3" t="str">
        <x:v>SHP-124</x:v>
      </x:c>
      <x:c r="H900" s="3" t="n">
        <x:v>103</x:v>
      </x:c>
      <x:c r="I900" s="3" t="str">
        <x:v>4-19</x:v>
      </x:c>
      <x:c r="J900" s="3" t="str">
        <x:v>شکست تعریف</x:v>
      </x:c>
      <x:c r="K900" s="3"/>
      <x:c r="L900" s="3"/>
    </x:row>
    <x:row r="901" ht="25" customHeight="1">
      <x:c r="A901" s="2" t="str">
        <x:v>SAD</x:v>
      </x:c>
      <x:c r="B901" s="3" t="str">
        <x:v>1404-07</x:v>
      </x:c>
      <x:c r="C901" s="3" t="str">
        <x:v>تراکنش‌دار به فعال سیستمی</x:v>
      </x:c>
      <x:c r="D901" s="3" t="str">
        <x:v>کارت‌خوان</x:v>
      </x:c>
      <x:c r="E901" s="38" t="n">
        <x:v>85.54</x:v>
      </x:c>
      <x:c r="F901" s="3" t="str">
        <x:v>درصد</x:v>
      </x:c>
      <x:c r="G901" s="3" t="str">
        <x:v>SHP-124</x:v>
      </x:c>
      <x:c r="H901" s="3" t="n">
        <x:v>103</x:v>
      </x:c>
      <x:c r="I901" s="3" t="str">
        <x:v>4-19</x:v>
      </x:c>
      <x:c r="J901" s="3" t="str">
        <x:v>شکست تعریف</x:v>
      </x:c>
      <x:c r="K901" s="3"/>
      <x:c r="L901" s="3"/>
    </x:row>
    <x:row r="902" ht="25" customHeight="1">
      <x:c r="A902" s="2" t="str">
        <x:v>SAD</x:v>
      </x:c>
      <x:c r="B902" s="3" t="str">
        <x:v>1404-07</x:v>
      </x:c>
      <x:c r="C902" s="3" t="str">
        <x:v>تراکنش‌دار به فعال سیستمی</x:v>
      </x:c>
      <x:c r="D902" s="3" t="str">
        <x:v>اینترنتی</x:v>
      </x:c>
      <x:c r="E902" s="38" t="n">
        <x:v>37.27</x:v>
      </x:c>
      <x:c r="F902" s="3" t="str">
        <x:v>درصد</x:v>
      </x:c>
      <x:c r="G902" s="3" t="str">
        <x:v>SHP-124</x:v>
      </x:c>
      <x:c r="H902" s="3" t="n">
        <x:v>103</x:v>
      </x:c>
      <x:c r="I902" s="3" t="str">
        <x:v>4-19</x:v>
      </x:c>
      <x:c r="J902" s="3" t="str">
        <x:v>شکست تعریف</x:v>
      </x:c>
      <x:c r="K902" s="3"/>
      <x:c r="L902" s="3"/>
    </x:row>
    <x:row r="903" ht="25" customHeight="1">
      <x:c r="A903" s="2" t="str">
        <x:v>SAD</x:v>
      </x:c>
      <x:c r="B903" s="3" t="str">
        <x:v>1404-07</x:v>
      </x:c>
      <x:c r="C903" s="3" t="str">
        <x:v>تراکنش‌دار به فعال سیستمی</x:v>
      </x:c>
      <x:c r="D903" s="3" t="str">
        <x:v>کد دستوری</x:v>
      </x:c>
      <x:c r="E903" s="38" t="n">
        <x:v>15.38</x:v>
      </x:c>
      <x:c r="F903" s="3" t="str">
        <x:v>درصد</x:v>
      </x:c>
      <x:c r="G903" s="3" t="str">
        <x:v>SHP-124</x:v>
      </x:c>
      <x:c r="H903" s="3" t="n">
        <x:v>103</x:v>
      </x:c>
      <x:c r="I903" s="3" t="str">
        <x:v>4-19</x:v>
      </x:c>
      <x:c r="J903" s="3" t="str">
        <x:v>شکست تعریف</x:v>
      </x:c>
      <x:c r="K903" s="3"/>
      <x:c r="L903" s="3"/>
    </x:row>
    <x:row r="904" ht="25" customHeight="1">
      <x:c r="A904" s="2" t="str">
        <x:v>SAD</x:v>
      </x:c>
      <x:c r="B904" s="3" t="str">
        <x:v>1404-07</x:v>
      </x:c>
      <x:c r="C904" s="3" t="str">
        <x:v>تراکنش‌دار به فعال سیستمی</x:v>
      </x:c>
      <x:c r="D904" s="3" t="str">
        <x:v>موبایلی</x:v>
      </x:c>
      <x:c r="E904" s="38" t="n">
        <x:v>90.91</x:v>
      </x:c>
      <x:c r="F904" s="3" t="str">
        <x:v>درصد</x:v>
      </x:c>
      <x:c r="G904" s="3" t="str">
        <x:v>SHP-124</x:v>
      </x:c>
      <x:c r="H904" s="3" t="n">
        <x:v>103</x:v>
      </x:c>
      <x:c r="I904" s="3" t="str">
        <x:v>4-19</x:v>
      </x:c>
      <x:c r="J904" s="3" t="str">
        <x:v>شکست تعریف</x:v>
      </x:c>
      <x:c r="K904" s="3"/>
      <x:c r="L904" s="3"/>
    </x:row>
    <x:row r="905" ht="25" customHeight="1">
      <x:c r="A905" s="2" t="str">
        <x:v>SAD</x:v>
      </x:c>
      <x:c r="B905" s="3" t="str">
        <x:v>1404-07</x:v>
      </x:c>
      <x:c r="C905" s="3" t="str">
        <x:v>تراکنش‌دار به فعال سیستمی</x:v>
      </x:c>
      <x:c r="D905" s="3" t="str">
        <x:v>همه</x:v>
      </x:c>
      <x:c r="E905" s="38" t="n">
        <x:v>84.64</x:v>
      </x:c>
      <x:c r="F905" s="3" t="str">
        <x:v>درصد</x:v>
      </x:c>
      <x:c r="G905" s="3" t="str">
        <x:v>SHP-124</x:v>
      </x:c>
      <x:c r="H905" s="3" t="n">
        <x:v>103</x:v>
      </x:c>
      <x:c r="I905" s="3" t="str">
        <x:v>4-19</x:v>
      </x:c>
      <x:c r="J905" s="3" t="str">
        <x:v>شکست تعریف</x:v>
      </x:c>
      <x:c r="K905" s="3"/>
      <x:c r="L905" s="3"/>
    </x:row>
    <x:row r="906" ht="25" customHeight="1">
      <x:c r="A906" s="2" t="str">
        <x:v>SEP</x:v>
      </x:c>
      <x:c r="B906" s="3" t="str">
        <x:v>1404-07</x:v>
      </x:c>
      <x:c r="C906" s="3" t="str">
        <x:v>تراکنش‌دار به فعال سیستمی</x:v>
      </x:c>
      <x:c r="D906" s="3" t="str">
        <x:v>کارت‌خوان</x:v>
      </x:c>
      <x:c r="E906" s="38" t="n">
        <x:v>88.24</x:v>
      </x:c>
      <x:c r="F906" s="3" t="str">
        <x:v>درصد</x:v>
      </x:c>
      <x:c r="G906" s="3" t="str">
        <x:v>SHP-124</x:v>
      </x:c>
      <x:c r="H906" s="3" t="n">
        <x:v>103</x:v>
      </x:c>
      <x:c r="I906" s="3" t="str">
        <x:v>4-19</x:v>
      </x:c>
      <x:c r="J906" s="3" t="str">
        <x:v>شکست تعریف</x:v>
      </x:c>
      <x:c r="K906" s="3"/>
      <x:c r="L906" s="3"/>
    </x:row>
    <x:row r="907" ht="25" customHeight="1">
      <x:c r="A907" s="2" t="str">
        <x:v>SEP</x:v>
      </x:c>
      <x:c r="B907" s="3" t="str">
        <x:v>1404-07</x:v>
      </x:c>
      <x:c r="C907" s="3" t="str">
        <x:v>تراکنش‌دار به فعال سیستمی</x:v>
      </x:c>
      <x:c r="D907" s="3" t="str">
        <x:v>اینترنتی</x:v>
      </x:c>
      <x:c r="E907" s="38" t="n">
        <x:v>42.6</x:v>
      </x:c>
      <x:c r="F907" s="3" t="str">
        <x:v>درصد</x:v>
      </x:c>
      <x:c r="G907" s="3" t="str">
        <x:v>SHP-124</x:v>
      </x:c>
      <x:c r="H907" s="3" t="n">
        <x:v>103</x:v>
      </x:c>
      <x:c r="I907" s="3" t="str">
        <x:v>4-19</x:v>
      </x:c>
      <x:c r="J907" s="3" t="str">
        <x:v>شکست تعریف</x:v>
      </x:c>
      <x:c r="K907" s="3"/>
      <x:c r="L907" s="3"/>
    </x:row>
    <x:row r="908" ht="25" customHeight="1">
      <x:c r="A908" s="2" t="str">
        <x:v>SEP</x:v>
      </x:c>
      <x:c r="B908" s="3" t="str">
        <x:v>1404-07</x:v>
      </x:c>
      <x:c r="C908" s="3" t="str">
        <x:v>تراکنش‌دار به فعال سیستمی</x:v>
      </x:c>
      <x:c r="D908" s="3" t="str">
        <x:v>کد دستوری</x:v>
      </x:c>
      <x:c r="E908" s="38" t="n">
        <x:v>14.22</x:v>
      </x:c>
      <x:c r="F908" s="3" t="str">
        <x:v>درصد</x:v>
      </x:c>
      <x:c r="G908" s="3" t="str">
        <x:v>SHP-124</x:v>
      </x:c>
      <x:c r="H908" s="3" t="n">
        <x:v>103</x:v>
      </x:c>
      <x:c r="I908" s="3" t="str">
        <x:v>4-19</x:v>
      </x:c>
      <x:c r="J908" s="3" t="str">
        <x:v>شکست تعریف</x:v>
      </x:c>
      <x:c r="K908" s="3"/>
      <x:c r="L908" s="3"/>
    </x:row>
    <x:row r="909" ht="25" customHeight="1">
      <x:c r="A909" s="2" t="str">
        <x:v>SEP</x:v>
      </x:c>
      <x:c r="B909" s="3" t="str">
        <x:v>1404-07</x:v>
      </x:c>
      <x:c r="C909" s="3" t="str">
        <x:v>تراکنش‌دار به فعال سیستمی</x:v>
      </x:c>
      <x:c r="D909" s="3" t="str">
        <x:v>موبایلی</x:v>
      </x:c>
      <x:c r="E909" s="38" t="n">
        <x:v>5.33</x:v>
      </x:c>
      <x:c r="F909" s="3" t="str">
        <x:v>درصد</x:v>
      </x:c>
      <x:c r="G909" s="3" t="str">
        <x:v>SHP-124</x:v>
      </x:c>
      <x:c r="H909" s="3" t="n">
        <x:v>103</x:v>
      </x:c>
      <x:c r="I909" s="3" t="str">
        <x:v>4-19</x:v>
      </x:c>
      <x:c r="J909" s="3" t="str">
        <x:v>شکست تعریف</x:v>
      </x:c>
      <x:c r="K909" s="3"/>
      <x:c r="L909" s="3"/>
    </x:row>
    <x:row r="910" ht="25" customHeight="1">
      <x:c r="A910" s="2" t="str">
        <x:v>SEP</x:v>
      </x:c>
      <x:c r="B910" s="3" t="str">
        <x:v>1404-07</x:v>
      </x:c>
      <x:c r="C910" s="3" t="str">
        <x:v>تراکنش‌دار به فعال سیستمی</x:v>
      </x:c>
      <x:c r="D910" s="3" t="str">
        <x:v>همه</x:v>
      </x:c>
      <x:c r="E910" s="38" t="n">
        <x:v>84.6</x:v>
      </x:c>
      <x:c r="F910" s="3" t="str">
        <x:v>درصد</x:v>
      </x:c>
      <x:c r="G910" s="3" t="str">
        <x:v>SHP-124</x:v>
      </x:c>
      <x:c r="H910" s="3" t="n">
        <x:v>103</x:v>
      </x:c>
      <x:c r="I910" s="3" t="str">
        <x:v>4-19</x:v>
      </x:c>
      <x:c r="J910" s="3" t="str">
        <x:v>شکست تعریف</x:v>
      </x:c>
      <x:c r="K910" s="3"/>
      <x:c r="L910" s="3"/>
    </x:row>
    <x:row r="911" ht="25" customHeight="1">
      <x:c r="A911" s="2" t="str">
        <x:v>RTP</x:v>
      </x:c>
      <x:c r="B911" s="3" t="str">
        <x:v>1404-07</x:v>
      </x:c>
      <x:c r="C911" s="3" t="str">
        <x:v>تراکنش‌دار به فعال سیستمی</x:v>
      </x:c>
      <x:c r="D911" s="3" t="str">
        <x:v>کارت‌خوان</x:v>
      </x:c>
      <x:c r="E911" s="38" t="n">
        <x:v>79.44</x:v>
      </x:c>
      <x:c r="F911" s="3" t="str">
        <x:v>درصد</x:v>
      </x:c>
      <x:c r="G911" s="3" t="str">
        <x:v>SHP-124</x:v>
      </x:c>
      <x:c r="H911" s="3" t="n">
        <x:v>103</x:v>
      </x:c>
      <x:c r="I911" s="3" t="str">
        <x:v>4-19</x:v>
      </x:c>
      <x:c r="J911" s="3" t="str">
        <x:v>شکست تعریف</x:v>
      </x:c>
      <x:c r="K911" s="3"/>
      <x:c r="L911" s="3"/>
    </x:row>
    <x:row r="912" ht="25" customHeight="1">
      <x:c r="A912" s="2" t="str">
        <x:v>RTP</x:v>
      </x:c>
      <x:c r="B912" s="3" t="str">
        <x:v>1404-07</x:v>
      </x:c>
      <x:c r="C912" s="3" t="str">
        <x:v>تراکنش‌دار به فعال سیستمی</x:v>
      </x:c>
      <x:c r="D912" s="3" t="str">
        <x:v>اینترنتی</x:v>
      </x:c>
      <x:c r="E912" s="38" t="n">
        <x:v>48.62</x:v>
      </x:c>
      <x:c r="F912" s="3" t="str">
        <x:v>درصد</x:v>
      </x:c>
      <x:c r="G912" s="3" t="str">
        <x:v>SHP-124</x:v>
      </x:c>
      <x:c r="H912" s="3" t="n">
        <x:v>103</x:v>
      </x:c>
      <x:c r="I912" s="3" t="str">
        <x:v>4-19</x:v>
      </x:c>
      <x:c r="J912" s="3" t="str">
        <x:v>شکست تعریف</x:v>
      </x:c>
      <x:c r="K912" s="3"/>
      <x:c r="L912" s="3"/>
    </x:row>
    <x:row r="913" ht="25" customHeight="1">
      <x:c r="A913" s="2" t="str">
        <x:v>RTP</x:v>
      </x:c>
      <x:c r="B913" s="3" t="str">
        <x:v>1404-07</x:v>
      </x:c>
      <x:c r="C913" s="3" t="str">
        <x:v>تراکنش‌دار به فعال سیستمی</x:v>
      </x:c>
      <x:c r="D913" s="3" t="str">
        <x:v>کد دستوری</x:v>
      </x:c>
      <x:c r="E913" s="38" t="n">
        <x:v>5.86</x:v>
      </x:c>
      <x:c r="F913" s="3" t="str">
        <x:v>درصد</x:v>
      </x:c>
      <x:c r="G913" s="3" t="str">
        <x:v>SHP-124</x:v>
      </x:c>
      <x:c r="H913" s="3" t="n">
        <x:v>103</x:v>
      </x:c>
      <x:c r="I913" s="3" t="str">
        <x:v>4-19</x:v>
      </x:c>
      <x:c r="J913" s="3" t="str">
        <x:v>شکست تعریف</x:v>
      </x:c>
      <x:c r="K913" s="3"/>
      <x:c r="L913" s="3"/>
    </x:row>
    <x:row r="914" ht="25" customHeight="1">
      <x:c r="A914" s="2" t="str">
        <x:v>RTP</x:v>
      </x:c>
      <x:c r="B914" s="3" t="str">
        <x:v>1404-07</x:v>
      </x:c>
      <x:c r="C914" s="3" t="str">
        <x:v>تراکنش‌دار به فعال سیستمی</x:v>
      </x:c>
      <x:c r="D914" s="3" t="str">
        <x:v>موبایلی</x:v>
      </x:c>
      <x:c r="E914" s="38" t="n">
        <x:v>0</x:v>
      </x:c>
      <x:c r="F914" s="3" t="str">
        <x:v>درصد</x:v>
      </x:c>
      <x:c r="G914" s="3" t="str">
        <x:v>SHP-124</x:v>
      </x:c>
      <x:c r="H914" s="3" t="n">
        <x:v>103</x:v>
      </x:c>
      <x:c r="I914" s="3" t="str">
        <x:v>4-19</x:v>
      </x:c>
      <x:c r="J914" s="3" t="str">
        <x:v>شکست تعریف</x:v>
      </x:c>
      <x:c r="K914" s="3"/>
      <x:c r="L914" s="3"/>
    </x:row>
    <x:row r="915" ht="25" customHeight="1">
      <x:c r="A915" s="2" t="str">
        <x:v>RTP</x:v>
      </x:c>
      <x:c r="B915" s="3" t="str">
        <x:v>1404-07</x:v>
      </x:c>
      <x:c r="C915" s="3" t="str">
        <x:v>تراکنش‌دار به فعال سیستمی</x:v>
      </x:c>
      <x:c r="D915" s="3" t="str">
        <x:v>همه</x:v>
      </x:c>
      <x:c r="E915" s="38" t="n">
        <x:v>79.13</x:v>
      </x:c>
      <x:c r="F915" s="3" t="str">
        <x:v>درصد</x:v>
      </x:c>
      <x:c r="G915" s="3" t="str">
        <x:v>SHP-124</x:v>
      </x:c>
      <x:c r="H915" s="3" t="n">
        <x:v>103</x:v>
      </x:c>
      <x:c r="I915" s="3" t="str">
        <x:v>4-19</x:v>
      </x:c>
      <x:c r="J915" s="3" t="str">
        <x:v>شکست تعریف</x:v>
      </x:c>
      <x:c r="K915" s="3"/>
      <x:c r="L915" s="3"/>
    </x:row>
    <x:row r="916" ht="25" customHeight="1">
      <x:c r="A916" s="2" t="str">
        <x:v>PEP</x:v>
      </x:c>
      <x:c r="B916" s="3" t="str">
        <x:v>1404-07</x:v>
      </x:c>
      <x:c r="C916" s="3" t="str">
        <x:v>تراکنش‌دار به فعال سیستمی</x:v>
      </x:c>
      <x:c r="D916" s="3" t="str">
        <x:v>کارت‌خوان</x:v>
      </x:c>
      <x:c r="E916" s="38" t="n">
        <x:v>75.88</x:v>
      </x:c>
      <x:c r="F916" s="3" t="str">
        <x:v>درصد</x:v>
      </x:c>
      <x:c r="G916" s="3" t="str">
        <x:v>SHP-124</x:v>
      </x:c>
      <x:c r="H916" s="3" t="n">
        <x:v>103</x:v>
      </x:c>
      <x:c r="I916" s="3" t="str">
        <x:v>4-19</x:v>
      </x:c>
      <x:c r="J916" s="3" t="str">
        <x:v>شکست تعریف</x:v>
      </x:c>
      <x:c r="K916" s="3"/>
      <x:c r="L916" s="3"/>
    </x:row>
    <x:row r="917" ht="25" customHeight="1">
      <x:c r="A917" s="2" t="str">
        <x:v>PEP</x:v>
      </x:c>
      <x:c r="B917" s="3" t="str">
        <x:v>1404-07</x:v>
      </x:c>
      <x:c r="C917" s="3" t="str">
        <x:v>تراکنش‌دار به فعال سیستمی</x:v>
      </x:c>
      <x:c r="D917" s="3" t="str">
        <x:v>اینترنتی</x:v>
      </x:c>
      <x:c r="E917" s="38" t="n">
        <x:v>35.4</x:v>
      </x:c>
      <x:c r="F917" s="3" t="str">
        <x:v>درصد</x:v>
      </x:c>
      <x:c r="G917" s="3" t="str">
        <x:v>SHP-124</x:v>
      </x:c>
      <x:c r="H917" s="3" t="n">
        <x:v>103</x:v>
      </x:c>
      <x:c r="I917" s="3" t="str">
        <x:v>4-19</x:v>
      </x:c>
      <x:c r="J917" s="3" t="str">
        <x:v>شکست تعریف</x:v>
      </x:c>
      <x:c r="K917" s="3"/>
      <x:c r="L917" s="3"/>
    </x:row>
    <x:row r="918" ht="25" customHeight="1">
      <x:c r="A918" s="2" t="str">
        <x:v>PEP</x:v>
      </x:c>
      <x:c r="B918" s="3" t="str">
        <x:v>1404-07</x:v>
      </x:c>
      <x:c r="C918" s="3" t="str">
        <x:v>تراکنش‌دار به فعال سیستمی</x:v>
      </x:c>
      <x:c r="D918" s="3" t="str">
        <x:v>کد دستوری</x:v>
      </x:c>
      <x:c r="E918" s="38" t="n">
        <x:v>0</x:v>
      </x:c>
      <x:c r="F918" s="3" t="str">
        <x:v>درصد</x:v>
      </x:c>
      <x:c r="G918" s="3" t="str">
        <x:v>SHP-124</x:v>
      </x:c>
      <x:c r="H918" s="3" t="n">
        <x:v>103</x:v>
      </x:c>
      <x:c r="I918" s="3" t="str">
        <x:v>4-19</x:v>
      </x:c>
      <x:c r="J918" s="3" t="str">
        <x:v>شکست تعریف</x:v>
      </x:c>
      <x:c r="K918" s="3"/>
      <x:c r="L918" s="3"/>
    </x:row>
    <x:row r="919" ht="25" customHeight="1">
      <x:c r="A919" s="2" t="str">
        <x:v>PEP</x:v>
      </x:c>
      <x:c r="B919" s="3" t="str">
        <x:v>1404-07</x:v>
      </x:c>
      <x:c r="C919" s="3" t="str">
        <x:v>تراکنش‌دار به فعال سیستمی</x:v>
      </x:c>
      <x:c r="D919" s="3" t="str">
        <x:v>موبایلی</x:v>
      </x:c>
      <x:c r="E919" s="38" t="n">
        <x:v>0</x:v>
      </x:c>
      <x:c r="F919" s="3" t="str">
        <x:v>درصد</x:v>
      </x:c>
      <x:c r="G919" s="3" t="str">
        <x:v>SHP-124</x:v>
      </x:c>
      <x:c r="H919" s="3" t="n">
        <x:v>103</x:v>
      </x:c>
      <x:c r="I919" s="3" t="str">
        <x:v>4-19</x:v>
      </x:c>
      <x:c r="J919" s="3" t="str">
        <x:v>شکست تعریف</x:v>
      </x:c>
      <x:c r="K919" s="3"/>
      <x:c r="L919" s="3"/>
    </x:row>
    <x:row r="920" ht="25" customHeight="1">
      <x:c r="A920" s="2" t="str">
        <x:v>PEP</x:v>
      </x:c>
      <x:c r="B920" s="3" t="str">
        <x:v>1404-07</x:v>
      </x:c>
      <x:c r="C920" s="3" t="str">
        <x:v>تراکنش‌دار به فعال سیستمی</x:v>
      </x:c>
      <x:c r="D920" s="3" t="str">
        <x:v>همه</x:v>
      </x:c>
      <x:c r="E920" s="38" t="n">
        <x:v>74.75</x:v>
      </x:c>
      <x:c r="F920" s="3" t="str">
        <x:v>درصد</x:v>
      </x:c>
      <x:c r="G920" s="3" t="str">
        <x:v>SHP-124</x:v>
      </x:c>
      <x:c r="H920" s="3" t="n">
        <x:v>103</x:v>
      </x:c>
      <x:c r="I920" s="3" t="str">
        <x:v>4-19</x:v>
      </x:c>
      <x:c r="J920" s="3" t="str">
        <x:v>شکست تعریف</x:v>
      </x:c>
      <x:c r="K920" s="3"/>
      <x:c r="L920" s="3"/>
    </x:row>
    <x:row r="921" ht="25" customHeight="1">
      <x:c r="A921" s="2" t="str">
        <x:v>KISH</x:v>
      </x:c>
      <x:c r="B921" s="3" t="str">
        <x:v>1404-07</x:v>
      </x:c>
      <x:c r="C921" s="3" t="str">
        <x:v>تراکنش‌دار به فعال سیستمی</x:v>
      </x:c>
      <x:c r="D921" s="3" t="str">
        <x:v>کارت‌خوان</x:v>
      </x:c>
      <x:c r="E921" s="38" t="n">
        <x:v>77.37</x:v>
      </x:c>
      <x:c r="F921" s="3" t="str">
        <x:v>درصد</x:v>
      </x:c>
      <x:c r="G921" s="3" t="str">
        <x:v>SHP-124</x:v>
      </x:c>
      <x:c r="H921" s="3" t="n">
        <x:v>103</x:v>
      </x:c>
      <x:c r="I921" s="3" t="str">
        <x:v>4-19</x:v>
      </x:c>
      <x:c r="J921" s="3" t="str">
        <x:v>شکست تعریف</x:v>
      </x:c>
      <x:c r="K921" s="3"/>
      <x:c r="L921" s="3"/>
    </x:row>
    <x:row r="922" ht="25" customHeight="1">
      <x:c r="A922" s="2" t="str">
        <x:v>KISH</x:v>
      </x:c>
      <x:c r="B922" s="3" t="str">
        <x:v>1404-07</x:v>
      </x:c>
      <x:c r="C922" s="3" t="str">
        <x:v>تراکنش‌دار به فعال سیستمی</x:v>
      </x:c>
      <x:c r="D922" s="3" t="str">
        <x:v>اینترنتی</x:v>
      </x:c>
      <x:c r="E922" s="38" t="n">
        <x:v>22.57</x:v>
      </x:c>
      <x:c r="F922" s="3" t="str">
        <x:v>درصد</x:v>
      </x:c>
      <x:c r="G922" s="3" t="str">
        <x:v>SHP-124</x:v>
      </x:c>
      <x:c r="H922" s="3" t="n">
        <x:v>103</x:v>
      </x:c>
      <x:c r="I922" s="3" t="str">
        <x:v>4-19</x:v>
      </x:c>
      <x:c r="J922" s="3" t="str">
        <x:v>شکست تعریف</x:v>
      </x:c>
      <x:c r="K922" s="3"/>
      <x:c r="L922" s="3"/>
    </x:row>
    <x:row r="923" ht="25" customHeight="1">
      <x:c r="A923" s="2" t="str">
        <x:v>KISH</x:v>
      </x:c>
      <x:c r="B923" s="3" t="str">
        <x:v>1404-07</x:v>
      </x:c>
      <x:c r="C923" s="3" t="str">
        <x:v>تراکنش‌دار به فعال سیستمی</x:v>
      </x:c>
      <x:c r="D923" s="3" t="str">
        <x:v>کد دستوری</x:v>
      </x:c>
      <x:c r="E923" s="38" t="n">
        <x:v>1.1</x:v>
      </x:c>
      <x:c r="F923" s="3" t="str">
        <x:v>درصد</x:v>
      </x:c>
      <x:c r="G923" s="3" t="str">
        <x:v>SHP-124</x:v>
      </x:c>
      <x:c r="H923" s="3" t="n">
        <x:v>103</x:v>
      </x:c>
      <x:c r="I923" s="3" t="str">
        <x:v>4-19</x:v>
      </x:c>
      <x:c r="J923" s="3" t="str">
        <x:v>شکست تعریف</x:v>
      </x:c>
      <x:c r="K923" s="3"/>
      <x:c r="L923" s="3"/>
    </x:row>
    <x:row r="924" ht="25" customHeight="1">
      <x:c r="A924" s="2" t="str">
        <x:v>KISH</x:v>
      </x:c>
      <x:c r="B924" s="3" t="str">
        <x:v>1404-07</x:v>
      </x:c>
      <x:c r="C924" s="3" t="str">
        <x:v>تراکنش‌دار به فعال سیستمی</x:v>
      </x:c>
      <x:c r="D924" s="3" t="str">
        <x:v>موبایلی</x:v>
      </x:c>
      <x:c r="E924" s="38" t="n">
        <x:v>0</x:v>
      </x:c>
      <x:c r="F924" s="3" t="str">
        <x:v>درصد</x:v>
      </x:c>
      <x:c r="G924" s="3" t="str">
        <x:v>SHP-124</x:v>
      </x:c>
      <x:c r="H924" s="3" t="n">
        <x:v>103</x:v>
      </x:c>
      <x:c r="I924" s="3" t="str">
        <x:v>4-19</x:v>
      </x:c>
      <x:c r="J924" s="3" t="str">
        <x:v>شکست تعریف</x:v>
      </x:c>
      <x:c r="K924" s="3"/>
      <x:c r="L924" s="3"/>
    </x:row>
    <x:row r="925" ht="25" customHeight="1">
      <x:c r="A925" s="2" t="str">
        <x:v>KISH</x:v>
      </x:c>
      <x:c r="B925" s="3" t="str">
        <x:v>1404-07</x:v>
      </x:c>
      <x:c r="C925" s="3" t="str">
        <x:v>تراکنش‌دار به فعال سیستمی</x:v>
      </x:c>
      <x:c r="D925" s="3" t="str">
        <x:v>همه</x:v>
      </x:c>
      <x:c r="E925" s="38" t="n">
        <x:v>73.71</x:v>
      </x:c>
      <x:c r="F925" s="3" t="str">
        <x:v>درصد</x:v>
      </x:c>
      <x:c r="G925" s="3" t="str">
        <x:v>SHP-124</x:v>
      </x:c>
      <x:c r="H925" s="3" t="n">
        <x:v>103</x:v>
      </x:c>
      <x:c r="I925" s="3" t="str">
        <x:v>4-19</x:v>
      </x:c>
      <x:c r="J925" s="3" t="str">
        <x:v>شکست تعریف</x:v>
      </x:c>
      <x:c r="K925" s="3"/>
      <x:c r="L925" s="3"/>
    </x:row>
    <x:row r="926" ht="25" customHeight="1">
      <x:c r="A926" s="2" t="str">
        <x:v>SPH</x:v>
      </x:c>
      <x:c r="B926" s="3" t="str">
        <x:v>1404-07</x:v>
      </x:c>
      <x:c r="C926" s="3" t="str">
        <x:v>تراکنش‌دار به فعال سیستمی</x:v>
      </x:c>
      <x:c r="D926" s="3" t="str">
        <x:v>کارت‌خوان</x:v>
      </x:c>
      <x:c r="E926" s="38" t="n">
        <x:v>74.37</x:v>
      </x:c>
      <x:c r="F926" s="3" t="str">
        <x:v>درصد</x:v>
      </x:c>
      <x:c r="G926" s="3" t="str">
        <x:v>SHP-124</x:v>
      </x:c>
      <x:c r="H926" s="3" t="n">
        <x:v>103</x:v>
      </x:c>
      <x:c r="I926" s="3" t="str">
        <x:v>4-19</x:v>
      </x:c>
      <x:c r="J926" s="3" t="str">
        <x:v>شکست تعریف</x:v>
      </x:c>
      <x:c r="K926" s="3"/>
      <x:c r="L926" s="3"/>
    </x:row>
    <x:row r="927" ht="25" customHeight="1">
      <x:c r="A927" s="2" t="str">
        <x:v>SPH</x:v>
      </x:c>
      <x:c r="B927" s="3" t="str">
        <x:v>1404-07</x:v>
      </x:c>
      <x:c r="C927" s="3" t="str">
        <x:v>تراکنش‌دار به فعال سیستمی</x:v>
      </x:c>
      <x:c r="D927" s="3" t="str">
        <x:v>اینترنتی</x:v>
      </x:c>
      <x:c r="E927" s="38" t="n">
        <x:v>29.99</x:v>
      </x:c>
      <x:c r="F927" s="3" t="str">
        <x:v>درصد</x:v>
      </x:c>
      <x:c r="G927" s="3" t="str">
        <x:v>SHP-124</x:v>
      </x:c>
      <x:c r="H927" s="3" t="n">
        <x:v>103</x:v>
      </x:c>
      <x:c r="I927" s="3" t="str">
        <x:v>4-19</x:v>
      </x:c>
      <x:c r="J927" s="3" t="str">
        <x:v>شکست تعریف</x:v>
      </x:c>
      <x:c r="K927" s="3"/>
      <x:c r="L927" s="3"/>
    </x:row>
    <x:row r="928" ht="25" customHeight="1">
      <x:c r="A928" s="2" t="str">
        <x:v>SPH</x:v>
      </x:c>
      <x:c r="B928" s="3" t="str">
        <x:v>1404-07</x:v>
      </x:c>
      <x:c r="C928" s="3" t="str">
        <x:v>تراکنش‌دار به فعال سیستمی</x:v>
      </x:c>
      <x:c r="D928" s="3" t="str">
        <x:v>کد دستوری</x:v>
      </x:c>
      <x:c r="E928" s="38" t="n">
        <x:v>0</x:v>
      </x:c>
      <x:c r="F928" s="3" t="str">
        <x:v>درصد</x:v>
      </x:c>
      <x:c r="G928" s="3" t="str">
        <x:v>SHP-124</x:v>
      </x:c>
      <x:c r="H928" s="3" t="n">
        <x:v>103</x:v>
      </x:c>
      <x:c r="I928" s="3" t="str">
        <x:v>4-19</x:v>
      </x:c>
      <x:c r="J928" s="3" t="str">
        <x:v>شکست تعریف</x:v>
      </x:c>
      <x:c r="K928" s="3"/>
      <x:c r="L928" s="3"/>
    </x:row>
    <x:row r="929" ht="25" customHeight="1">
      <x:c r="A929" s="2" t="str">
        <x:v>SPH</x:v>
      </x:c>
      <x:c r="B929" s="3" t="str">
        <x:v>1404-07</x:v>
      </x:c>
      <x:c r="C929" s="3" t="str">
        <x:v>تراکنش‌دار به فعال سیستمی</x:v>
      </x:c>
      <x:c r="D929" s="3" t="str">
        <x:v>موبایلی</x:v>
      </x:c>
      <x:c r="E929" s="38" t="n">
        <x:v>0</x:v>
      </x:c>
      <x:c r="F929" s="3" t="str">
        <x:v>درصد</x:v>
      </x:c>
      <x:c r="G929" s="3" t="str">
        <x:v>SHP-124</x:v>
      </x:c>
      <x:c r="H929" s="3" t="n">
        <x:v>103</x:v>
      </x:c>
      <x:c r="I929" s="3" t="str">
        <x:v>4-19</x:v>
      </x:c>
      <x:c r="J929" s="3" t="str">
        <x:v>شکست تعریف</x:v>
      </x:c>
      <x:c r="K929" s="3"/>
      <x:c r="L929" s="3"/>
    </x:row>
    <x:row r="930" ht="25" customHeight="1">
      <x:c r="A930" s="2" t="str">
        <x:v>SPH</x:v>
      </x:c>
      <x:c r="B930" s="3" t="str">
        <x:v>1404-07</x:v>
      </x:c>
      <x:c r="C930" s="3" t="str">
        <x:v>تراکنش‌دار به فعال سیستمی</x:v>
      </x:c>
      <x:c r="D930" s="3" t="str">
        <x:v>همه</x:v>
      </x:c>
      <x:c r="E930" s="38" t="n">
        <x:v>68.21</x:v>
      </x:c>
      <x:c r="F930" s="3" t="str">
        <x:v>درصد</x:v>
      </x:c>
      <x:c r="G930" s="3" t="str">
        <x:v>SHP-124</x:v>
      </x:c>
      <x:c r="H930" s="3" t="n">
        <x:v>103</x:v>
      </x:c>
      <x:c r="I930" s="3" t="str">
        <x:v>4-19</x:v>
      </x:c>
      <x:c r="J930" s="3" t="str">
        <x:v>شکست تعریف</x:v>
      </x:c>
      <x:c r="K930" s="3"/>
      <x:c r="L930" s="3"/>
    </x:row>
    <x:row r="931" ht="25" customHeight="1">
      <x:c r="A931" s="2" t="str">
        <x:v>FAN</x:v>
      </x:c>
      <x:c r="B931" s="3" t="str">
        <x:v>1404-07</x:v>
      </x:c>
      <x:c r="C931" s="3" t="str">
        <x:v>تراکنش‌دار به فعال سیستمی</x:v>
      </x:c>
      <x:c r="D931" s="3" t="str">
        <x:v>کارت‌خوان</x:v>
      </x:c>
      <x:c r="E931" s="38" t="n">
        <x:v>67.02</x:v>
      </x:c>
      <x:c r="F931" s="3" t="str">
        <x:v>درصد</x:v>
      </x:c>
      <x:c r="G931" s="3" t="str">
        <x:v>SHP-124</x:v>
      </x:c>
      <x:c r="H931" s="3" t="n">
        <x:v>103</x:v>
      </x:c>
      <x:c r="I931" s="3" t="str">
        <x:v>4-19</x:v>
      </x:c>
      <x:c r="J931" s="3" t="str">
        <x:v>شکست تعریف</x:v>
      </x:c>
      <x:c r="K931" s="3"/>
      <x:c r="L931" s="3"/>
    </x:row>
    <x:row r="932" ht="25" customHeight="1">
      <x:c r="A932" s="2" t="str">
        <x:v>FAN</x:v>
      </x:c>
      <x:c r="B932" s="3" t="str">
        <x:v>1404-07</x:v>
      </x:c>
      <x:c r="C932" s="3" t="str">
        <x:v>تراکنش‌دار به فعال سیستمی</x:v>
      </x:c>
      <x:c r="D932" s="3" t="str">
        <x:v>اینترنتی</x:v>
      </x:c>
      <x:c r="E932" s="38" t="n">
        <x:v>79.78</x:v>
      </x:c>
      <x:c r="F932" s="3" t="str">
        <x:v>درصد</x:v>
      </x:c>
      <x:c r="G932" s="3" t="str">
        <x:v>SHP-124</x:v>
      </x:c>
      <x:c r="H932" s="3" t="n">
        <x:v>103</x:v>
      </x:c>
      <x:c r="I932" s="3" t="str">
        <x:v>4-19</x:v>
      </x:c>
      <x:c r="J932" s="3" t="str">
        <x:v>شکست تعریف</x:v>
      </x:c>
      <x:c r="K932" s="3"/>
      <x:c r="L932" s="3"/>
    </x:row>
    <x:row r="933" ht="25" customHeight="1">
      <x:c r="A933" s="2" t="str">
        <x:v>FAN</x:v>
      </x:c>
      <x:c r="B933" s="3" t="str">
        <x:v>1404-07</x:v>
      </x:c>
      <x:c r="C933" s="3" t="str">
        <x:v>تراکنش‌دار به فعال سیستمی</x:v>
      </x:c>
      <x:c r="D933" s="3" t="str">
        <x:v>کد دستوری</x:v>
      </x:c>
      <x:c r="E933" s="38" t="n">
        <x:v>0</x:v>
      </x:c>
      <x:c r="F933" s="3" t="str">
        <x:v>درصد</x:v>
      </x:c>
      <x:c r="G933" s="3" t="str">
        <x:v>SHP-124</x:v>
      </x:c>
      <x:c r="H933" s="3" t="n">
        <x:v>103</x:v>
      </x:c>
      <x:c r="I933" s="3" t="str">
        <x:v>4-19</x:v>
      </x:c>
      <x:c r="J933" s="3" t="str">
        <x:v>شکست تعریف</x:v>
      </x:c>
      <x:c r="K933" s="3"/>
      <x:c r="L933" s="3"/>
    </x:row>
    <x:row r="934" ht="25" customHeight="1">
      <x:c r="A934" s="2" t="str">
        <x:v>FAN</x:v>
      </x:c>
      <x:c r="B934" s="3" t="str">
        <x:v>1404-07</x:v>
      </x:c>
      <x:c r="C934" s="3" t="str">
        <x:v>تراکنش‌دار به فعال سیستمی</x:v>
      </x:c>
      <x:c r="D934" s="3" t="str">
        <x:v>موبایلی</x:v>
      </x:c>
      <x:c r="E934" s="38" t="n">
        <x:v>0</x:v>
      </x:c>
      <x:c r="F934" s="3" t="str">
        <x:v>درصد</x:v>
      </x:c>
      <x:c r="G934" s="3" t="str">
        <x:v>SHP-124</x:v>
      </x:c>
      <x:c r="H934" s="3" t="n">
        <x:v>103</x:v>
      </x:c>
      <x:c r="I934" s="3" t="str">
        <x:v>4-19</x:v>
      </x:c>
      <x:c r="J934" s="3" t="str">
        <x:v>شکست تعریف</x:v>
      </x:c>
      <x:c r="K934" s="3"/>
      <x:c r="L934" s="3"/>
    </x:row>
    <x:row r="935" ht="25" customHeight="1">
      <x:c r="A935" s="2" t="str">
        <x:v>FAN</x:v>
      </x:c>
      <x:c r="B935" s="3" t="str">
        <x:v>1404-07</x:v>
      </x:c>
      <x:c r="C935" s="3" t="str">
        <x:v>تراکنش‌دار به فعال سیستمی</x:v>
      </x:c>
      <x:c r="D935" s="3" t="str">
        <x:v>همه</x:v>
      </x:c>
      <x:c r="E935" s="38" t="n">
        <x:v>67.03</x:v>
      </x:c>
      <x:c r="F935" s="3" t="str">
        <x:v>درصد</x:v>
      </x:c>
      <x:c r="G935" s="3" t="str">
        <x:v>SHP-124</x:v>
      </x:c>
      <x:c r="H935" s="3" t="n">
        <x:v>103</x:v>
      </x:c>
      <x:c r="I935" s="3" t="str">
        <x:v>4-19</x:v>
      </x:c>
      <x:c r="J935" s="3" t="str">
        <x:v>شکست تعریف</x:v>
      </x:c>
      <x:c r="K935" s="3"/>
      <x:c r="L935" s="3"/>
    </x:row>
    <x:row r="936" ht="25" customHeight="1">
      <x:c r="A936" s="2" t="str">
        <x:v>ARV</x:v>
      </x:c>
      <x:c r="B936" s="3" t="str">
        <x:v>1404-07</x:v>
      </x:c>
      <x:c r="C936" s="3" t="str">
        <x:v>تراکنش‌دار به فعال سیستمی</x:v>
      </x:c>
      <x:c r="D936" s="3" t="str">
        <x:v>کارت‌خوان</x:v>
      </x:c>
      <x:c r="E936" s="38" t="n">
        <x:v>67.36</x:v>
      </x:c>
      <x:c r="F936" s="3" t="str">
        <x:v>درصد</x:v>
      </x:c>
      <x:c r="G936" s="3" t="str">
        <x:v>SHP-124</x:v>
      </x:c>
      <x:c r="H936" s="3" t="n">
        <x:v>103</x:v>
      </x:c>
      <x:c r="I936" s="3" t="str">
        <x:v>4-19</x:v>
      </x:c>
      <x:c r="J936" s="3" t="str">
        <x:v>شکست تعریف</x:v>
      </x:c>
      <x:c r="K936" s="3"/>
      <x:c r="L936" s="3"/>
    </x:row>
    <x:row r="937" ht="25" customHeight="1">
      <x:c r="A937" s="2" t="str">
        <x:v>ARV</x:v>
      </x:c>
      <x:c r="B937" s="3" t="str">
        <x:v>1404-07</x:v>
      </x:c>
      <x:c r="C937" s="3" t="str">
        <x:v>تراکنش‌دار به فعال سیستمی</x:v>
      </x:c>
      <x:c r="D937" s="3" t="str">
        <x:v>اینترنتی</x:v>
      </x:c>
      <x:c r="E937" s="38" t="n">
        <x:v>11.76</x:v>
      </x:c>
      <x:c r="F937" s="3" t="str">
        <x:v>درصد</x:v>
      </x:c>
      <x:c r="G937" s="3" t="str">
        <x:v>SHP-124</x:v>
      </x:c>
      <x:c r="H937" s="3" t="n">
        <x:v>103</x:v>
      </x:c>
      <x:c r="I937" s="3" t="str">
        <x:v>4-19</x:v>
      </x:c>
      <x:c r="J937" s="3" t="str">
        <x:v>شکست تعریف</x:v>
      </x:c>
      <x:c r="K937" s="3"/>
      <x:c r="L937" s="3"/>
    </x:row>
    <x:row r="938" ht="25" customHeight="1">
      <x:c r="A938" s="2" t="str">
        <x:v>ARV</x:v>
      </x:c>
      <x:c r="B938" s="3" t="str">
        <x:v>1404-07</x:v>
      </x:c>
      <x:c r="C938" s="3" t="str">
        <x:v>تراکنش‌دار به فعال سیستمی</x:v>
      </x:c>
      <x:c r="D938" s="3" t="str">
        <x:v>کد دستوری</x:v>
      </x:c>
      <x:c r="E938" s="38" t="n">
        <x:v>22.22</x:v>
      </x:c>
      <x:c r="F938" s="3" t="str">
        <x:v>درصد</x:v>
      </x:c>
      <x:c r="G938" s="3" t="str">
        <x:v>SHP-124</x:v>
      </x:c>
      <x:c r="H938" s="3" t="n">
        <x:v>103</x:v>
      </x:c>
      <x:c r="I938" s="3" t="str">
        <x:v>4-19</x:v>
      </x:c>
      <x:c r="J938" s="3" t="str">
        <x:v>شکست تعریف</x:v>
      </x:c>
      <x:c r="K938" s="3"/>
      <x:c r="L938" s="3"/>
    </x:row>
    <x:row r="939" ht="25" customHeight="1">
      <x:c r="A939" s="2" t="str">
        <x:v>ARV</x:v>
      </x:c>
      <x:c r="B939" s="3" t="str">
        <x:v>1404-07</x:v>
      </x:c>
      <x:c r="C939" s="3" t="str">
        <x:v>تراکنش‌دار به فعال سیستمی</x:v>
      </x:c>
      <x:c r="D939" s="3" t="str">
        <x:v>موبایلی</x:v>
      </x:c>
      <x:c r="E939" s="38" t="n">
        <x:v>0</x:v>
      </x:c>
      <x:c r="F939" s="3" t="str">
        <x:v>درصد</x:v>
      </x:c>
      <x:c r="G939" s="3" t="str">
        <x:v>SHP-124</x:v>
      </x:c>
      <x:c r="H939" s="3" t="n">
        <x:v>103</x:v>
      </x:c>
      <x:c r="I939" s="3" t="str">
        <x:v>4-19</x:v>
      </x:c>
      <x:c r="J939" s="3" t="str">
        <x:v>شکست تعریف</x:v>
      </x:c>
      <x:c r="K939" s="3"/>
      <x:c r="L939" s="3"/>
    </x:row>
    <x:row r="940" ht="25" customHeight="1">
      <x:c r="A940" s="2" t="str">
        <x:v>ARV</x:v>
      </x:c>
      <x:c r="B940" s="3" t="str">
        <x:v>1404-07</x:v>
      </x:c>
      <x:c r="C940" s="3" t="str">
        <x:v>تراکنش‌دار به فعال سیستمی</x:v>
      </x:c>
      <x:c r="D940" s="3" t="str">
        <x:v>همه</x:v>
      </x:c>
      <x:c r="E940" s="38" t="n">
        <x:v>66.94</x:v>
      </x:c>
      <x:c r="F940" s="3" t="str">
        <x:v>درصد</x:v>
      </x:c>
      <x:c r="G940" s="3" t="str">
        <x:v>SHP-124</x:v>
      </x:c>
      <x:c r="H940" s="3" t="n">
        <x:v>103</x:v>
      </x:c>
      <x:c r="I940" s="3" t="str">
        <x:v>4-19</x:v>
      </x:c>
      <x:c r="J940" s="3" t="str">
        <x:v>شکست تعریف</x:v>
      </x:c>
      <x:c r="K940" s="3"/>
      <x:c r="L940" s="3"/>
    </x:row>
    <x:row r="941" ht="25" customHeight="1">
      <x:c r="A941" s="2" t="str">
        <x:v>AP</x:v>
      </x:c>
      <x:c r="B941" s="3" t="str">
        <x:v>1404-07</x:v>
      </x:c>
      <x:c r="C941" s="3" t="str">
        <x:v>تراکنش‌دار به فعال سیستمی</x:v>
      </x:c>
      <x:c r="D941" s="3" t="str">
        <x:v>کارت‌خوان</x:v>
      </x:c>
      <x:c r="E941" s="38" t="n">
        <x:v>71.49</x:v>
      </x:c>
      <x:c r="F941" s="3" t="str">
        <x:v>درصد</x:v>
      </x:c>
      <x:c r="G941" s="3" t="str">
        <x:v>SHP-124</x:v>
      </x:c>
      <x:c r="H941" s="3" t="n">
        <x:v>103</x:v>
      </x:c>
      <x:c r="I941" s="3" t="str">
        <x:v>4-19</x:v>
      </x:c>
      <x:c r="J941" s="3" t="str">
        <x:v>شکست تعریف</x:v>
      </x:c>
      <x:c r="K941" s="3"/>
      <x:c r="L941" s="3"/>
    </x:row>
    <x:row r="942" ht="25" customHeight="1">
      <x:c r="A942" s="2" t="str">
        <x:v>AP</x:v>
      </x:c>
      <x:c r="B942" s="3" t="str">
        <x:v>1404-07</x:v>
      </x:c>
      <x:c r="C942" s="3" t="str">
        <x:v>تراکنش‌دار به فعال سیستمی</x:v>
      </x:c>
      <x:c r="D942" s="3" t="str">
        <x:v>اینترنتی</x:v>
      </x:c>
      <x:c r="E942" s="38" t="n">
        <x:v>9.78</x:v>
      </x:c>
      <x:c r="F942" s="3" t="str">
        <x:v>درصد</x:v>
      </x:c>
      <x:c r="G942" s="3" t="str">
        <x:v>SHP-124</x:v>
      </x:c>
      <x:c r="H942" s="3" t="n">
        <x:v>103</x:v>
      </x:c>
      <x:c r="I942" s="3" t="str">
        <x:v>4-19</x:v>
      </x:c>
      <x:c r="J942" s="3" t="str">
        <x:v>شکست تعریف</x:v>
      </x:c>
      <x:c r="K942" s="3"/>
      <x:c r="L942" s="3"/>
    </x:row>
    <x:row r="943" ht="25" customHeight="1">
      <x:c r="A943" s="2" t="str">
        <x:v>AP</x:v>
      </x:c>
      <x:c r="B943" s="3" t="str">
        <x:v>1404-07</x:v>
      </x:c>
      <x:c r="C943" s="3" t="str">
        <x:v>تراکنش‌دار به فعال سیستمی</x:v>
      </x:c>
      <x:c r="D943" s="3" t="str">
        <x:v>کد دستوری</x:v>
      </x:c>
      <x:c r="E943" s="38" t="n">
        <x:v>0.44</x:v>
      </x:c>
      <x:c r="F943" s="3" t="str">
        <x:v>درصد</x:v>
      </x:c>
      <x:c r="G943" s="3" t="str">
        <x:v>SHP-124</x:v>
      </x:c>
      <x:c r="H943" s="3" t="n">
        <x:v>103</x:v>
      </x:c>
      <x:c r="I943" s="3" t="str">
        <x:v>4-19</x:v>
      </x:c>
      <x:c r="J943" s="3" t="str">
        <x:v>شکست تعریف</x:v>
      </x:c>
      <x:c r="K943" s="3"/>
      <x:c r="L943" s="3"/>
    </x:row>
    <x:row r="944" ht="25" customHeight="1">
      <x:c r="A944" s="2" t="str">
        <x:v>AP</x:v>
      </x:c>
      <x:c r="B944" s="3" t="str">
        <x:v>1404-07</x:v>
      </x:c>
      <x:c r="C944" s="3" t="str">
        <x:v>تراکنش‌دار به فعال سیستمی</x:v>
      </x:c>
      <x:c r="D944" s="3" t="str">
        <x:v>موبایلی</x:v>
      </x:c>
      <x:c r="E944" s="38" t="n">
        <x:v>0</x:v>
      </x:c>
      <x:c r="F944" s="3" t="str">
        <x:v>درصد</x:v>
      </x:c>
      <x:c r="G944" s="3" t="str">
        <x:v>SHP-124</x:v>
      </x:c>
      <x:c r="H944" s="3" t="n">
        <x:v>103</x:v>
      </x:c>
      <x:c r="I944" s="3" t="str">
        <x:v>4-19</x:v>
      </x:c>
      <x:c r="J944" s="3" t="str">
        <x:v>شکست تعریف</x:v>
      </x:c>
      <x:c r="K944" s="3"/>
      <x:c r="L944" s="3"/>
    </x:row>
    <x:row r="945" ht="25" customHeight="1">
      <x:c r="A945" s="2" t="str">
        <x:v>AP</x:v>
      </x:c>
      <x:c r="B945" s="3" t="str">
        <x:v>1404-07</x:v>
      </x:c>
      <x:c r="C945" s="3" t="str">
        <x:v>تراکنش‌دار به فعال سیستمی</x:v>
      </x:c>
      <x:c r="D945" s="3" t="str">
        <x:v>همه</x:v>
      </x:c>
      <x:c r="E945" s="38" t="n">
        <x:v>58.7</x:v>
      </x:c>
      <x:c r="F945" s="3" t="str">
        <x:v>درصد</x:v>
      </x:c>
      <x:c r="G945" s="3" t="str">
        <x:v>SHP-124</x:v>
      </x:c>
      <x:c r="H945" s="3" t="n">
        <x:v>103</x:v>
      </x:c>
      <x:c r="I945" s="3" t="str">
        <x:v>4-19</x:v>
      </x:c>
      <x:c r="J945" s="3" t="str">
        <x:v>شکست تعریف</x:v>
      </x:c>
      <x:c r="K945" s="3"/>
      <x:c r="L945" s="3"/>
    </x:row>
    <x:row r="946" ht="25" customHeight="1">
      <x:c r="A946" s="2" t="str">
        <x:v>DAM</x:v>
      </x:c>
      <x:c r="B946" s="3" t="str">
        <x:v>1404-07</x:v>
      </x:c>
      <x:c r="C946" s="3" t="str">
        <x:v>تراکنش‌دار به فعال سیستمی</x:v>
      </x:c>
      <x:c r="D946" s="3" t="str">
        <x:v>کارت‌خوان</x:v>
      </x:c>
      <x:c r="E946" s="38" t="n">
        <x:v>57.78</x:v>
      </x:c>
      <x:c r="F946" s="3" t="str">
        <x:v>درصد</x:v>
      </x:c>
      <x:c r="G946" s="3" t="str">
        <x:v>SHP-124</x:v>
      </x:c>
      <x:c r="H946" s="3" t="n">
        <x:v>103</x:v>
      </x:c>
      <x:c r="I946" s="3" t="str">
        <x:v>4-19</x:v>
      </x:c>
      <x:c r="J946" s="3" t="str">
        <x:v>شکست تعریف</x:v>
      </x:c>
      <x:c r="K946" s="3"/>
      <x:c r="L946" s="3"/>
    </x:row>
    <x:row r="947" ht="25" customHeight="1">
      <x:c r="A947" s="2" t="str">
        <x:v>DAM</x:v>
      </x:c>
      <x:c r="B947" s="3" t="str">
        <x:v>1404-07</x:v>
      </x:c>
      <x:c r="C947" s="3" t="str">
        <x:v>تراکنش‌دار به فعال سیستمی</x:v>
      </x:c>
      <x:c r="D947" s="3" t="str">
        <x:v>اینترنتی</x:v>
      </x:c>
      <x:c r="E947" s="38" t="n">
        <x:v>28.36</x:v>
      </x:c>
      <x:c r="F947" s="3" t="str">
        <x:v>درصد</x:v>
      </x:c>
      <x:c r="G947" s="3" t="str">
        <x:v>SHP-124</x:v>
      </x:c>
      <x:c r="H947" s="3" t="n">
        <x:v>103</x:v>
      </x:c>
      <x:c r="I947" s="3" t="str">
        <x:v>4-19</x:v>
      </x:c>
      <x:c r="J947" s="3" t="str">
        <x:v>شکست تعریف</x:v>
      </x:c>
      <x:c r="K947" s="3"/>
      <x:c r="L947" s="3"/>
    </x:row>
    <x:row r="948" ht="25" customHeight="1">
      <x:c r="A948" s="2" t="str">
        <x:v>DAM</x:v>
      </x:c>
      <x:c r="B948" s="3" t="str">
        <x:v>1404-07</x:v>
      </x:c>
      <x:c r="C948" s="3" t="str">
        <x:v>تراکنش‌دار به فعال سیستمی</x:v>
      </x:c>
      <x:c r="D948" s="3" t="str">
        <x:v>کد دستوری</x:v>
      </x:c>
      <x:c r="E948" s="38" t="n">
        <x:v>0</x:v>
      </x:c>
      <x:c r="F948" s="3" t="str">
        <x:v>درصد</x:v>
      </x:c>
      <x:c r="G948" s="3" t="str">
        <x:v>SHP-124</x:v>
      </x:c>
      <x:c r="H948" s="3" t="n">
        <x:v>103</x:v>
      </x:c>
      <x:c r="I948" s="3" t="str">
        <x:v>4-19</x:v>
      </x:c>
      <x:c r="J948" s="3" t="str">
        <x:v>شکست تعریف</x:v>
      </x:c>
      <x:c r="K948" s="3"/>
      <x:c r="L948" s="3"/>
    </x:row>
    <x:row r="949" ht="25" customHeight="1">
      <x:c r="A949" s="2" t="str">
        <x:v>DAM</x:v>
      </x:c>
      <x:c r="B949" s="3" t="str">
        <x:v>1404-07</x:v>
      </x:c>
      <x:c r="C949" s="3" t="str">
        <x:v>تراکنش‌دار به فعال سیستمی</x:v>
      </x:c>
      <x:c r="D949" s="3" t="str">
        <x:v>موبایلی</x:v>
      </x:c>
      <x:c r="E949" s="38" t="n">
        <x:v>0</x:v>
      </x:c>
      <x:c r="F949" s="3" t="str">
        <x:v>درصد</x:v>
      </x:c>
      <x:c r="G949" s="3" t="str">
        <x:v>SHP-124</x:v>
      </x:c>
      <x:c r="H949" s="3" t="n">
        <x:v>103</x:v>
      </x:c>
      <x:c r="I949" s="3" t="str">
        <x:v>4-19</x:v>
      </x:c>
      <x:c r="J949" s="3" t="str">
        <x:v>شکست تعریف</x:v>
      </x:c>
      <x:c r="K949" s="3"/>
      <x:c r="L949" s="3"/>
    </x:row>
    <x:row r="950" ht="25" customHeight="1">
      <x:c r="A950" s="2" t="str">
        <x:v>DAM</x:v>
      </x:c>
      <x:c r="B950" s="3" t="str">
        <x:v>1404-07</x:v>
      </x:c>
      <x:c r="C950" s="3" t="str">
        <x:v>تراکنش‌دار به فعال سیستمی</x:v>
      </x:c>
      <x:c r="D950" s="3" t="str">
        <x:v>همه</x:v>
      </x:c>
      <x:c r="E950" s="38" t="n">
        <x:v>57.74</x:v>
      </x:c>
      <x:c r="F950" s="3" t="str">
        <x:v>درصد</x:v>
      </x:c>
      <x:c r="G950" s="3" t="str">
        <x:v>SHP-124</x:v>
      </x:c>
      <x:c r="H950" s="3" t="n">
        <x:v>103</x:v>
      </x:c>
      <x:c r="I950" s="3" t="str">
        <x:v>4-19</x:v>
      </x:c>
      <x:c r="J950" s="3" t="str">
        <x:v>شکست تعریف</x:v>
      </x:c>
      <x:c r="K950" s="3"/>
      <x:c r="L950" s="3"/>
    </x:row>
    <x:row r="951" ht="25" customHeight="1">
      <x:c r="A951" s="2" t="str">
        <x:v>NETWORK</x:v>
      </x:c>
      <x:c r="B951" s="3" t="str">
        <x:v>1404-07</x:v>
      </x:c>
      <x:c r="C951" s="3" t="str">
        <x:v>تراکنش‌دار به فعال سیستمی</x:v>
      </x:c>
      <x:c r="D951" s="3" t="str">
        <x:v>کارت‌خوان</x:v>
      </x:c>
      <x:c r="E951" s="38" t="n">
        <x:v>81.93</x:v>
      </x:c>
      <x:c r="F951" s="3" t="str">
        <x:v>درصد</x:v>
      </x:c>
      <x:c r="G951" s="3" t="str">
        <x:v>SHP-124</x:v>
      </x:c>
      <x:c r="H951" s="3" t="n">
        <x:v>103</x:v>
      </x:c>
      <x:c r="I951" s="3" t="str">
        <x:v>4-19</x:v>
      </x:c>
      <x:c r="J951" s="3" t="str">
        <x:v>شکست تعریف</x:v>
      </x:c>
      <x:c r="K951" s="3"/>
      <x:c r="L951" s="3"/>
    </x:row>
    <x:row r="952" ht="25" customHeight="1">
      <x:c r="A952" s="2" t="str">
        <x:v>NETWORK</x:v>
      </x:c>
      <x:c r="B952" s="3" t="str">
        <x:v>1404-07</x:v>
      </x:c>
      <x:c r="C952" s="3" t="str">
        <x:v>تراکنش‌دار به فعال سیستمی</x:v>
      </x:c>
      <x:c r="D952" s="3" t="str">
        <x:v>اینترنتی</x:v>
      </x:c>
      <x:c r="E952" s="38" t="n">
        <x:v>30.6</x:v>
      </x:c>
      <x:c r="F952" s="3" t="str">
        <x:v>درصد</x:v>
      </x:c>
      <x:c r="G952" s="3" t="str">
        <x:v>SHP-124</x:v>
      </x:c>
      <x:c r="H952" s="3" t="n">
        <x:v>103</x:v>
      </x:c>
      <x:c r="I952" s="3" t="str">
        <x:v>4-19</x:v>
      </x:c>
      <x:c r="J952" s="3" t="str">
        <x:v>شکست تعریف</x:v>
      </x:c>
      <x:c r="K952" s="3"/>
      <x:c r="L952" s="3"/>
    </x:row>
    <x:row r="953" ht="25" customHeight="1">
      <x:c r="A953" s="2" t="str">
        <x:v>NETWORK</x:v>
      </x:c>
      <x:c r="B953" s="3" t="str">
        <x:v>1404-07</x:v>
      </x:c>
      <x:c r="C953" s="3" t="str">
        <x:v>تراکنش‌دار به فعال سیستمی</x:v>
      </x:c>
      <x:c r="D953" s="3" t="str">
        <x:v>کد دستوری</x:v>
      </x:c>
      <x:c r="E953" s="38" t="n">
        <x:v>3</x:v>
      </x:c>
      <x:c r="F953" s="3" t="str">
        <x:v>درصد</x:v>
      </x:c>
      <x:c r="G953" s="3" t="str">
        <x:v>SHP-124</x:v>
      </x:c>
      <x:c r="H953" s="3" t="n">
        <x:v>103</x:v>
      </x:c>
      <x:c r="I953" s="3" t="str">
        <x:v>4-19</x:v>
      </x:c>
      <x:c r="J953" s="3" t="str">
        <x:v>شکست تعریف</x:v>
      </x:c>
      <x:c r="K953" s="3"/>
      <x:c r="L953" s="3"/>
    </x:row>
    <x:row r="954" ht="25" customHeight="1">
      <x:c r="A954" s="2" t="str">
        <x:v>NETWORK</x:v>
      </x:c>
      <x:c r="B954" s="3" t="str">
        <x:v>1404-07</x:v>
      </x:c>
      <x:c r="C954" s="3" t="str">
        <x:v>تراکنش‌دار به فعال سیستمی</x:v>
      </x:c>
      <x:c r="D954" s="3" t="str">
        <x:v>موبایلی</x:v>
      </x:c>
      <x:c r="E954" s="38" t="n">
        <x:v>15.56</x:v>
      </x:c>
      <x:c r="F954" s="3" t="str">
        <x:v>درصد</x:v>
      </x:c>
      <x:c r="G954" s="3" t="str">
        <x:v>SHP-124</x:v>
      </x:c>
      <x:c r="H954" s="3" t="n">
        <x:v>103</x:v>
      </x:c>
      <x:c r="I954" s="3" t="str">
        <x:v>4-19</x:v>
      </x:c>
      <x:c r="J954" s="3" t="str">
        <x:v>شکست تعریف</x:v>
      </x:c>
      <x:c r="K954" s="3"/>
      <x:c r="L954" s="3"/>
    </x:row>
    <x:row r="955" ht="25" customHeight="1">
      <x:c r="A955" s="2" t="str">
        <x:v>NETWORK</x:v>
      </x:c>
      <x:c r="B955" s="3" t="str">
        <x:v>1404-07</x:v>
      </x:c>
      <x:c r="C955" s="3" t="str">
        <x:v>تراکنش‌دار به فعال سیستمی</x:v>
      </x:c>
      <x:c r="D955" s="3" t="str">
        <x:v>همه</x:v>
      </x:c>
      <x:c r="E955" s="38" t="n">
        <x:v>79.23</x:v>
      </x:c>
      <x:c r="F955" s="3" t="str">
        <x:v>درصد</x:v>
      </x:c>
      <x:c r="G955" s="3" t="str">
        <x:v>SHP-124</x:v>
      </x:c>
      <x:c r="H955" s="3" t="n">
        <x:v>103</x:v>
      </x:c>
      <x:c r="I955" s="3" t="str">
        <x:v>4-19</x:v>
      </x:c>
      <x:c r="J955" s="3" t="str">
        <x:v>شکست تعریف</x:v>
      </x:c>
      <x:c r="K955" s="3"/>
      <x:c r="L955" s="3"/>
    </x:row>
    <x:row r="956" ht="25" customHeight="1">
      <x:c r="A956" s="2" t="str">
        <x:v>AP</x:v>
      </x:c>
      <x:c r="B956" s="3" t="str">
        <x:v>1404-07</x:v>
      </x:c>
      <x:c r="C956" s="3" t="str">
        <x:v>سهم تعداد به تفکیک خدمت</x:v>
      </x:c>
      <x:c r="D956" s="3" t="str">
        <x:v>خرید</x:v>
      </x:c>
      <x:c r="E956" s="38" t="n">
        <x:v>3.89</x:v>
      </x:c>
      <x:c r="F956" s="3" t="str">
        <x:v>درصد</x:v>
      </x:c>
      <x:c r="G956" s="3" t="str">
        <x:v>SHP-124</x:v>
      </x:c>
      <x:c r="H956" s="3" t="n">
        <x:v>76</x:v>
      </x:c>
      <x:c r="I956" s="3" t="str">
        <x:v>4-3</x:v>
      </x:c>
      <x:c r="J956" s="3" t="str">
        <x:v>مجاز با کنترل</x:v>
      </x:c>
      <x:c r="K956" s="3"/>
      <x:c r="L956" s="3"/>
    </x:row>
    <x:row r="957" ht="25" customHeight="1">
      <x:c r="A957" s="2" t="str">
        <x:v>AP</x:v>
      </x:c>
      <x:c r="B957" s="3" t="str">
        <x:v>1404-07</x:v>
      </x:c>
      <x:c r="C957" s="3" t="str">
        <x:v>سهم تعداد به تفکیک خدمت</x:v>
      </x:c>
      <x:c r="D957" s="3" t="str">
        <x:v>قبض و شارژ</x:v>
      </x:c>
      <x:c r="E957" s="38" t="n">
        <x:v>23.11</x:v>
      </x:c>
      <x:c r="F957" s="3" t="str">
        <x:v>درصد</x:v>
      </x:c>
      <x:c r="G957" s="3" t="str">
        <x:v>SHP-124</x:v>
      </x:c>
      <x:c r="H957" s="3" t="n">
        <x:v>76</x:v>
      </x:c>
      <x:c r="I957" s="3" t="str">
        <x:v>4-3</x:v>
      </x:c>
      <x:c r="J957" s="3" t="str">
        <x:v>مجاز با کنترل</x:v>
      </x:c>
      <x:c r="K957" s="3"/>
      <x:c r="L957" s="3"/>
    </x:row>
    <x:row r="958" ht="25" customHeight="1">
      <x:c r="A958" s="2" t="str">
        <x:v>AP</x:v>
      </x:c>
      <x:c r="B958" s="3" t="str">
        <x:v>1404-07</x:v>
      </x:c>
      <x:c r="C958" s="3" t="str">
        <x:v>سهم تعداد به تفکیک خدمت</x:v>
      </x:c>
      <x:c r="D958" s="3" t="str">
        <x:v>مانده‌گیری</x:v>
      </x:c>
      <x:c r="E958" s="38" t="n">
        <x:v>11.9</x:v>
      </x:c>
      <x:c r="F958" s="3" t="str">
        <x:v>درصد</x:v>
      </x:c>
      <x:c r="G958" s="3" t="str">
        <x:v>SHP-124</x:v>
      </x:c>
      <x:c r="H958" s="3" t="n">
        <x:v>76</x:v>
      </x:c>
      <x:c r="I958" s="3" t="str">
        <x:v>4-3</x:v>
      </x:c>
      <x:c r="J958" s="3" t="str">
        <x:v>مجاز با کنترل</x:v>
      </x:c>
      <x:c r="K958" s="3"/>
      <x:c r="L958" s="3"/>
    </x:row>
    <x:row r="959" ht="25" customHeight="1">
      <x:c r="A959" s="2" t="str">
        <x:v>DAM</x:v>
      </x:c>
      <x:c r="B959" s="3" t="str">
        <x:v>1404-07</x:v>
      </x:c>
      <x:c r="C959" s="3" t="str">
        <x:v>سهم تعداد به تفکیک خدمت</x:v>
      </x:c>
      <x:c r="D959" s="3" t="str">
        <x:v>خرید</x:v>
      </x:c>
      <x:c r="E959" s="38" t="n">
        <x:v>0.14</x:v>
      </x:c>
      <x:c r="F959" s="3" t="str">
        <x:v>درصد</x:v>
      </x:c>
      <x:c r="G959" s="3" t="str">
        <x:v>SHP-124</x:v>
      </x:c>
      <x:c r="H959" s="3" t="n">
        <x:v>76</x:v>
      </x:c>
      <x:c r="I959" s="3" t="str">
        <x:v>4-3</x:v>
      </x:c>
      <x:c r="J959" s="3" t="str">
        <x:v>مجاز با کنترل</x:v>
      </x:c>
      <x:c r="K959" s="3"/>
      <x:c r="L959" s="3"/>
    </x:row>
    <x:row r="960" ht="25" customHeight="1">
      <x:c r="A960" s="2" t="str">
        <x:v>DAM</x:v>
      </x:c>
      <x:c r="B960" s="3" t="str">
        <x:v>1404-07</x:v>
      </x:c>
      <x:c r="C960" s="3" t="str">
        <x:v>سهم تعداد به تفکیک خدمت</x:v>
      </x:c>
      <x:c r="D960" s="3" t="str">
        <x:v>قبض و شارژ</x:v>
      </x:c>
      <x:c r="E960" s="38" t="n">
        <x:v>0.05</x:v>
      </x:c>
      <x:c r="F960" s="3" t="str">
        <x:v>درصد</x:v>
      </x:c>
      <x:c r="G960" s="3" t="str">
        <x:v>SHP-124</x:v>
      </x:c>
      <x:c r="H960" s="3" t="n">
        <x:v>76</x:v>
      </x:c>
      <x:c r="I960" s="3" t="str">
        <x:v>4-3</x:v>
      </x:c>
      <x:c r="J960" s="3" t="str">
        <x:v>مجاز با کنترل</x:v>
      </x:c>
      <x:c r="K960" s="3"/>
      <x:c r="L960" s="3"/>
    </x:row>
    <x:row r="961" ht="25" customHeight="1">
      <x:c r="A961" s="2" t="str">
        <x:v>DAM</x:v>
      </x:c>
      <x:c r="B961" s="3" t="str">
        <x:v>1404-07</x:v>
      </x:c>
      <x:c r="C961" s="3" t="str">
        <x:v>سهم تعداد به تفکیک خدمت</x:v>
      </x:c>
      <x:c r="D961" s="3" t="str">
        <x:v>مانده‌گیری</x:v>
      </x:c>
      <x:c r="E961" s="38" t="n">
        <x:v>0.16</x:v>
      </x:c>
      <x:c r="F961" s="3" t="str">
        <x:v>درصد</x:v>
      </x:c>
      <x:c r="G961" s="3" t="str">
        <x:v>SHP-124</x:v>
      </x:c>
      <x:c r="H961" s="3" t="n">
        <x:v>76</x:v>
      </x:c>
      <x:c r="I961" s="3" t="str">
        <x:v>4-3</x:v>
      </x:c>
      <x:c r="J961" s="3" t="str">
        <x:v>مجاز با کنترل</x:v>
      </x:c>
      <x:c r="K961" s="3"/>
      <x:c r="L961" s="3"/>
    </x:row>
    <x:row r="962" ht="25" customHeight="1">
      <x:c r="A962" s="2" t="str">
        <x:v>BEP</x:v>
      </x:c>
      <x:c r="B962" s="3" t="str">
        <x:v>1404-07</x:v>
      </x:c>
      <x:c r="C962" s="3" t="str">
        <x:v>سهم تعداد به تفکیک خدمت</x:v>
      </x:c>
      <x:c r="D962" s="3" t="str">
        <x:v>خرید</x:v>
      </x:c>
      <x:c r="E962" s="38" t="n">
        <x:v>20.26</x:v>
      </x:c>
      <x:c r="F962" s="3" t="str">
        <x:v>درصد</x:v>
      </x:c>
      <x:c r="G962" s="3" t="str">
        <x:v>SHP-124</x:v>
      </x:c>
      <x:c r="H962" s="3" t="n">
        <x:v>76</x:v>
      </x:c>
      <x:c r="I962" s="3" t="str">
        <x:v>4-3</x:v>
      </x:c>
      <x:c r="J962" s="3" t="str">
        <x:v>مجاز با کنترل</x:v>
      </x:c>
      <x:c r="K962" s="3"/>
      <x:c r="L962" s="3"/>
    </x:row>
    <x:row r="963" ht="25" customHeight="1">
      <x:c r="A963" s="2" t="str">
        <x:v>BEP</x:v>
      </x:c>
      <x:c r="B963" s="3" t="str">
        <x:v>1404-07</x:v>
      </x:c>
      <x:c r="C963" s="3" t="str">
        <x:v>سهم تعداد به تفکیک خدمت</x:v>
      </x:c>
      <x:c r="D963" s="3" t="str">
        <x:v>قبض و شارژ</x:v>
      </x:c>
      <x:c r="E963" s="38" t="n">
        <x:v>27.04</x:v>
      </x:c>
      <x:c r="F963" s="3" t="str">
        <x:v>درصد</x:v>
      </x:c>
      <x:c r="G963" s="3" t="str">
        <x:v>SHP-124</x:v>
      </x:c>
      <x:c r="H963" s="3" t="n">
        <x:v>76</x:v>
      </x:c>
      <x:c r="I963" s="3" t="str">
        <x:v>4-3</x:v>
      </x:c>
      <x:c r="J963" s="3" t="str">
        <x:v>مجاز با کنترل</x:v>
      </x:c>
      <x:c r="K963" s="3"/>
      <x:c r="L963" s="3"/>
    </x:row>
    <x:row r="964" ht="25" customHeight="1">
      <x:c r="A964" s="2" t="str">
        <x:v>BEP</x:v>
      </x:c>
      <x:c r="B964" s="3" t="str">
        <x:v>1404-07</x:v>
      </x:c>
      <x:c r="C964" s="3" t="str">
        <x:v>سهم تعداد به تفکیک خدمت</x:v>
      </x:c>
      <x:c r="D964" s="3" t="str">
        <x:v>مانده‌گیری</x:v>
      </x:c>
      <x:c r="E964" s="38" t="n">
        <x:v>14.73</x:v>
      </x:c>
      <x:c r="F964" s="3" t="str">
        <x:v>درصد</x:v>
      </x:c>
      <x:c r="G964" s="3" t="str">
        <x:v>SHP-124</x:v>
      </x:c>
      <x:c r="H964" s="3" t="n">
        <x:v>76</x:v>
      </x:c>
      <x:c r="I964" s="3" t="str">
        <x:v>4-3</x:v>
      </x:c>
      <x:c r="J964" s="3" t="str">
        <x:v>مجاز با کنترل</x:v>
      </x:c>
      <x:c r="K964" s="3"/>
      <x:c r="L964" s="3"/>
    </x:row>
    <x:row r="965" ht="25" customHeight="1">
      <x:c r="A965" s="2" t="str">
        <x:v>SAD</x:v>
      </x:c>
      <x:c r="B965" s="3" t="str">
        <x:v>1404-07</x:v>
      </x:c>
      <x:c r="C965" s="3" t="str">
        <x:v>سهم تعداد به تفکیک خدمت</x:v>
      </x:c>
      <x:c r="D965" s="3" t="str">
        <x:v>خرید</x:v>
      </x:c>
      <x:c r="E965" s="38" t="n">
        <x:v>8.15</x:v>
      </x:c>
      <x:c r="F965" s="3" t="str">
        <x:v>درصد</x:v>
      </x:c>
      <x:c r="G965" s="3" t="str">
        <x:v>SHP-124</x:v>
      </x:c>
      <x:c r="H965" s="3" t="n">
        <x:v>76</x:v>
      </x:c>
      <x:c r="I965" s="3" t="str">
        <x:v>4-3</x:v>
      </x:c>
      <x:c r="J965" s="3" t="str">
        <x:v>مجاز با کنترل</x:v>
      </x:c>
      <x:c r="K965" s="3"/>
      <x:c r="L965" s="3"/>
    </x:row>
    <x:row r="966" ht="25" customHeight="1">
      <x:c r="A966" s="2" t="str">
        <x:v>SAD</x:v>
      </x:c>
      <x:c r="B966" s="3" t="str">
        <x:v>1404-07</x:v>
      </x:c>
      <x:c r="C966" s="3" t="str">
        <x:v>سهم تعداد به تفکیک خدمت</x:v>
      </x:c>
      <x:c r="D966" s="3" t="str">
        <x:v>قبض و شارژ</x:v>
      </x:c>
      <x:c r="E966" s="38" t="n">
        <x:v>3.83</x:v>
      </x:c>
      <x:c r="F966" s="3" t="str">
        <x:v>درصد</x:v>
      </x:c>
      <x:c r="G966" s="3" t="str">
        <x:v>SHP-124</x:v>
      </x:c>
      <x:c r="H966" s="3" t="n">
        <x:v>76</x:v>
      </x:c>
      <x:c r="I966" s="3" t="str">
        <x:v>4-3</x:v>
      </x:c>
      <x:c r="J966" s="3" t="str">
        <x:v>مجاز با کنترل</x:v>
      </x:c>
      <x:c r="K966" s="3"/>
      <x:c r="L966" s="3"/>
    </x:row>
    <x:row r="967" ht="25" customHeight="1">
      <x:c r="A967" s="2" t="str">
        <x:v>SAD</x:v>
      </x:c>
      <x:c r="B967" s="3" t="str">
        <x:v>1404-07</x:v>
      </x:c>
      <x:c r="C967" s="3" t="str">
        <x:v>سهم تعداد به تفکیک خدمت</x:v>
      </x:c>
      <x:c r="D967" s="3" t="str">
        <x:v>مانده‌گیری</x:v>
      </x:c>
      <x:c r="E967" s="38" t="n">
        <x:v>7.66</x:v>
      </x:c>
      <x:c r="F967" s="3" t="str">
        <x:v>درصد</x:v>
      </x:c>
      <x:c r="G967" s="3" t="str">
        <x:v>SHP-124</x:v>
      </x:c>
      <x:c r="H967" s="3" t="n">
        <x:v>76</x:v>
      </x:c>
      <x:c r="I967" s="3" t="str">
        <x:v>4-3</x:v>
      </x:c>
      <x:c r="J967" s="3" t="str">
        <x:v>مجاز با کنترل</x:v>
      </x:c>
      <x:c r="K967" s="3"/>
      <x:c r="L967" s="3"/>
    </x:row>
    <x:row r="968" ht="25" customHeight="1">
      <x:c r="A968" s="2" t="str">
        <x:v>PEP</x:v>
      </x:c>
      <x:c r="B968" s="3" t="str">
        <x:v>1404-07</x:v>
      </x:c>
      <x:c r="C968" s="3" t="str">
        <x:v>سهم تعداد به تفکیک خدمت</x:v>
      </x:c>
      <x:c r="D968" s="3" t="str">
        <x:v>خرید</x:v>
      </x:c>
      <x:c r="E968" s="38" t="n">
        <x:v>5.52</x:v>
      </x:c>
      <x:c r="F968" s="3" t="str">
        <x:v>درصد</x:v>
      </x:c>
      <x:c r="G968" s="3" t="str">
        <x:v>SHP-124</x:v>
      </x:c>
      <x:c r="H968" s="3" t="n">
        <x:v>76</x:v>
      </x:c>
      <x:c r="I968" s="3" t="str">
        <x:v>4-3</x:v>
      </x:c>
      <x:c r="J968" s="3" t="str">
        <x:v>مجاز با کنترل</x:v>
      </x:c>
      <x:c r="K968" s="3"/>
      <x:c r="L968" s="3"/>
    </x:row>
    <x:row r="969" ht="25" customHeight="1">
      <x:c r="A969" s="2" t="str">
        <x:v>PEP</x:v>
      </x:c>
      <x:c r="B969" s="3" t="str">
        <x:v>1404-07</x:v>
      </x:c>
      <x:c r="C969" s="3" t="str">
        <x:v>سهم تعداد به تفکیک خدمت</x:v>
      </x:c>
      <x:c r="D969" s="3" t="str">
        <x:v>قبض و شارژ</x:v>
      </x:c>
      <x:c r="E969" s="38" t="n">
        <x:v>4.05</x:v>
      </x:c>
      <x:c r="F969" s="3" t="str">
        <x:v>درصد</x:v>
      </x:c>
      <x:c r="G969" s="3" t="str">
        <x:v>SHP-124</x:v>
      </x:c>
      <x:c r="H969" s="3" t="n">
        <x:v>76</x:v>
      </x:c>
      <x:c r="I969" s="3" t="str">
        <x:v>4-3</x:v>
      </x:c>
      <x:c r="J969" s="3" t="str">
        <x:v>مجاز با کنترل</x:v>
      </x:c>
      <x:c r="K969" s="3"/>
      <x:c r="L969" s="3"/>
    </x:row>
    <x:row r="970" ht="25" customHeight="1">
      <x:c r="A970" s="2" t="str">
        <x:v>PEP</x:v>
      </x:c>
      <x:c r="B970" s="3" t="str">
        <x:v>1404-07</x:v>
      </x:c>
      <x:c r="C970" s="3" t="str">
        <x:v>سهم تعداد به تفکیک خدمت</x:v>
      </x:c>
      <x:c r="D970" s="3" t="str">
        <x:v>مانده‌گیری</x:v>
      </x:c>
      <x:c r="E970" s="38" t="n">
        <x:v>8.06</x:v>
      </x:c>
      <x:c r="F970" s="3" t="str">
        <x:v>درصد</x:v>
      </x:c>
      <x:c r="G970" s="3" t="str">
        <x:v>SHP-124</x:v>
      </x:c>
      <x:c r="H970" s="3" t="n">
        <x:v>76</x:v>
      </x:c>
      <x:c r="I970" s="3" t="str">
        <x:v>4-3</x:v>
      </x:c>
      <x:c r="J970" s="3" t="str">
        <x:v>مجاز با کنترل</x:v>
      </x:c>
      <x:c r="K970" s="3"/>
      <x:c r="L970" s="3"/>
    </x:row>
    <x:row r="971" ht="25" customHeight="1">
      <x:c r="A971" s="2" t="str">
        <x:v>SEP</x:v>
      </x:c>
      <x:c r="B971" s="3" t="str">
        <x:v>1404-07</x:v>
      </x:c>
      <x:c r="C971" s="3" t="str">
        <x:v>سهم تعداد به تفکیک خدمت</x:v>
      </x:c>
      <x:c r="D971" s="3" t="str">
        <x:v>خرید</x:v>
      </x:c>
      <x:c r="E971" s="38" t="n">
        <x:v>20.88</x:v>
      </x:c>
      <x:c r="F971" s="3" t="str">
        <x:v>درصد</x:v>
      </x:c>
      <x:c r="G971" s="3" t="str">
        <x:v>SHP-124</x:v>
      </x:c>
      <x:c r="H971" s="3" t="n">
        <x:v>76</x:v>
      </x:c>
      <x:c r="I971" s="3" t="str">
        <x:v>4-3</x:v>
      </x:c>
      <x:c r="J971" s="3" t="str">
        <x:v>مجاز با کنترل</x:v>
      </x:c>
      <x:c r="K971" s="3"/>
      <x:c r="L971" s="3"/>
    </x:row>
    <x:row r="972" ht="25" customHeight="1">
      <x:c r="A972" s="2" t="str">
        <x:v>SEP</x:v>
      </x:c>
      <x:c r="B972" s="3" t="str">
        <x:v>1404-07</x:v>
      </x:c>
      <x:c r="C972" s="3" t="str">
        <x:v>سهم تعداد به تفکیک خدمت</x:v>
      </x:c>
      <x:c r="D972" s="3" t="str">
        <x:v>قبض و شارژ</x:v>
      </x:c>
      <x:c r="E972" s="38" t="n">
        <x:v>15.4</x:v>
      </x:c>
      <x:c r="F972" s="3" t="str">
        <x:v>درصد</x:v>
      </x:c>
      <x:c r="G972" s="3" t="str">
        <x:v>SHP-124</x:v>
      </x:c>
      <x:c r="H972" s="3" t="n">
        <x:v>76</x:v>
      </x:c>
      <x:c r="I972" s="3" t="str">
        <x:v>4-3</x:v>
      </x:c>
      <x:c r="J972" s="3" t="str">
        <x:v>مجاز با کنترل</x:v>
      </x:c>
      <x:c r="K972" s="3"/>
      <x:c r="L972" s="3"/>
    </x:row>
    <x:row r="973" ht="25" customHeight="1">
      <x:c r="A973" s="2" t="str">
        <x:v>SEP</x:v>
      </x:c>
      <x:c r="B973" s="3" t="str">
        <x:v>1404-07</x:v>
      </x:c>
      <x:c r="C973" s="3" t="str">
        <x:v>سهم تعداد به تفکیک خدمت</x:v>
      </x:c>
      <x:c r="D973" s="3" t="str">
        <x:v>مانده‌گیری</x:v>
      </x:c>
      <x:c r="E973" s="38" t="n">
        <x:v>17.45</x:v>
      </x:c>
      <x:c r="F973" s="3" t="str">
        <x:v>درصد</x:v>
      </x:c>
      <x:c r="G973" s="3" t="str">
        <x:v>SHP-124</x:v>
      </x:c>
      <x:c r="H973" s="3" t="n">
        <x:v>76</x:v>
      </x:c>
      <x:c r="I973" s="3" t="str">
        <x:v>4-3</x:v>
      </x:c>
      <x:c r="J973" s="3" t="str">
        <x:v>مجاز با کنترل</x:v>
      </x:c>
      <x:c r="K973" s="3"/>
      <x:c r="L973" s="3"/>
    </x:row>
    <x:row r="974" ht="25" customHeight="1">
      <x:c r="A974" s="2" t="str">
        <x:v>SPH</x:v>
      </x:c>
      <x:c r="B974" s="3" t="str">
        <x:v>1404-07</x:v>
      </x:c>
      <x:c r="C974" s="3" t="str">
        <x:v>سهم تعداد به تفکیک خدمت</x:v>
      </x:c>
      <x:c r="D974" s="3" t="str">
        <x:v>خرید</x:v>
      </x:c>
      <x:c r="E974" s="38" t="n">
        <x:v>3.48</x:v>
      </x:c>
      <x:c r="F974" s="3" t="str">
        <x:v>درصد</x:v>
      </x:c>
      <x:c r="G974" s="3" t="str">
        <x:v>SHP-124</x:v>
      </x:c>
      <x:c r="H974" s="3" t="n">
        <x:v>76</x:v>
      </x:c>
      <x:c r="I974" s="3" t="str">
        <x:v>4-3</x:v>
      </x:c>
      <x:c r="J974" s="3" t="str">
        <x:v>مجاز با کنترل</x:v>
      </x:c>
      <x:c r="K974" s="3"/>
      <x:c r="L974" s="3"/>
    </x:row>
    <x:row r="975" ht="25" customHeight="1">
      <x:c r="A975" s="2" t="str">
        <x:v>SPH</x:v>
      </x:c>
      <x:c r="B975" s="3" t="str">
        <x:v>1404-07</x:v>
      </x:c>
      <x:c r="C975" s="3" t="str">
        <x:v>سهم تعداد به تفکیک خدمت</x:v>
      </x:c>
      <x:c r="D975" s="3" t="str">
        <x:v>قبض و شارژ</x:v>
      </x:c>
      <x:c r="E975" s="38" t="n">
        <x:v>1.71</x:v>
      </x:c>
      <x:c r="F975" s="3" t="str">
        <x:v>درصد</x:v>
      </x:c>
      <x:c r="G975" s="3" t="str">
        <x:v>SHP-124</x:v>
      </x:c>
      <x:c r="H975" s="3" t="n">
        <x:v>76</x:v>
      </x:c>
      <x:c r="I975" s="3" t="str">
        <x:v>4-3</x:v>
      </x:c>
      <x:c r="J975" s="3" t="str">
        <x:v>مجاز با کنترل</x:v>
      </x:c>
      <x:c r="K975" s="3"/>
      <x:c r="L975" s="3"/>
    </x:row>
    <x:row r="976" ht="25" customHeight="1">
      <x:c r="A976" s="2" t="str">
        <x:v>SPH</x:v>
      </x:c>
      <x:c r="B976" s="3" t="str">
        <x:v>1404-07</x:v>
      </x:c>
      <x:c r="C976" s="3" t="str">
        <x:v>سهم تعداد به تفکیک خدمت</x:v>
      </x:c>
      <x:c r="D976" s="3" t="str">
        <x:v>مانده‌گیری</x:v>
      </x:c>
      <x:c r="E976" s="38" t="n">
        <x:v>4.8</x:v>
      </x:c>
      <x:c r="F976" s="3" t="str">
        <x:v>درصد</x:v>
      </x:c>
      <x:c r="G976" s="3" t="str">
        <x:v>SHP-124</x:v>
      </x:c>
      <x:c r="H976" s="3" t="n">
        <x:v>76</x:v>
      </x:c>
      <x:c r="I976" s="3" t="str">
        <x:v>4-3</x:v>
      </x:c>
      <x:c r="J976" s="3" t="str">
        <x:v>مجاز با کنترل</x:v>
      </x:c>
      <x:c r="K976" s="3"/>
      <x:c r="L976" s="3"/>
    </x:row>
    <x:row r="977" ht="25" customHeight="1">
      <x:c r="A977" s="2" t="str">
        <x:v>NOV</x:v>
      </x:c>
      <x:c r="B977" s="3" t="str">
        <x:v>1404-07</x:v>
      </x:c>
      <x:c r="C977" s="3" t="str">
        <x:v>سهم تعداد به تفکیک خدمت</x:v>
      </x:c>
      <x:c r="D977" s="3" t="str">
        <x:v>خرید</x:v>
      </x:c>
      <x:c r="E977" s="38" t="n">
        <x:v>10.14</x:v>
      </x:c>
      <x:c r="F977" s="3" t="str">
        <x:v>درصد</x:v>
      </x:c>
      <x:c r="G977" s="3" t="str">
        <x:v>SHP-124</x:v>
      </x:c>
      <x:c r="H977" s="3" t="n">
        <x:v>76</x:v>
      </x:c>
      <x:c r="I977" s="3" t="str">
        <x:v>4-3</x:v>
      </x:c>
      <x:c r="J977" s="3" t="str">
        <x:v>مجاز با کنترل</x:v>
      </x:c>
      <x:c r="K977" s="3"/>
      <x:c r="L977" s="3"/>
    </x:row>
    <x:row r="978" ht="25" customHeight="1">
      <x:c r="A978" s="2" t="str">
        <x:v>NOV</x:v>
      </x:c>
      <x:c r="B978" s="3" t="str">
        <x:v>1404-07</x:v>
      </x:c>
      <x:c r="C978" s="3" t="str">
        <x:v>سهم تعداد به تفکیک خدمت</x:v>
      </x:c>
      <x:c r="D978" s="3" t="str">
        <x:v>قبض و شارژ</x:v>
      </x:c>
      <x:c r="E978" s="38" t="n">
        <x:v>5.1</x:v>
      </x:c>
      <x:c r="F978" s="3" t="str">
        <x:v>درصد</x:v>
      </x:c>
      <x:c r="G978" s="3" t="str">
        <x:v>SHP-124</x:v>
      </x:c>
      <x:c r="H978" s="3" t="n">
        <x:v>76</x:v>
      </x:c>
      <x:c r="I978" s="3" t="str">
        <x:v>4-3</x:v>
      </x:c>
      <x:c r="J978" s="3" t="str">
        <x:v>مجاز با کنترل</x:v>
      </x:c>
      <x:c r="K978" s="3"/>
      <x:c r="L978" s="3"/>
    </x:row>
    <x:row r="979" ht="25" customHeight="1">
      <x:c r="A979" s="2" t="str">
        <x:v>NOV</x:v>
      </x:c>
      <x:c r="B979" s="3" t="str">
        <x:v>1404-07</x:v>
      </x:c>
      <x:c r="C979" s="3" t="str">
        <x:v>سهم تعداد به تفکیک خدمت</x:v>
      </x:c>
      <x:c r="D979" s="3" t="str">
        <x:v>مانده‌گیری</x:v>
      </x:c>
      <x:c r="E979" s="38" t="n">
        <x:v>13.68</x:v>
      </x:c>
      <x:c r="F979" s="3" t="str">
        <x:v>درصد</x:v>
      </x:c>
      <x:c r="G979" s="3" t="str">
        <x:v>SHP-124</x:v>
      </x:c>
      <x:c r="H979" s="3" t="n">
        <x:v>76</x:v>
      </x:c>
      <x:c r="I979" s="3" t="str">
        <x:v>4-3</x:v>
      </x:c>
      <x:c r="J979" s="3" t="str">
        <x:v>مجاز با کنترل</x:v>
      </x:c>
      <x:c r="K979" s="3"/>
      <x:c r="L979" s="3"/>
    </x:row>
    <x:row r="980" ht="25" customHeight="1">
      <x:c r="A980" s="2" t="str">
        <x:v>RTP</x:v>
      </x:c>
      <x:c r="B980" s="3" t="str">
        <x:v>1404-07</x:v>
      </x:c>
      <x:c r="C980" s="3" t="str">
        <x:v>سهم تعداد به تفکیک خدمت</x:v>
      </x:c>
      <x:c r="D980" s="3" t="str">
        <x:v>خرید</x:v>
      </x:c>
      <x:c r="E980" s="38" t="n">
        <x:v>11.75</x:v>
      </x:c>
      <x:c r="F980" s="3" t="str">
        <x:v>درصد</x:v>
      </x:c>
      <x:c r="G980" s="3" t="str">
        <x:v>SHP-124</x:v>
      </x:c>
      <x:c r="H980" s="3" t="n">
        <x:v>76</x:v>
      </x:c>
      <x:c r="I980" s="3" t="str">
        <x:v>4-3</x:v>
      </x:c>
      <x:c r="J980" s="3" t="str">
        <x:v>مجاز با کنترل</x:v>
      </x:c>
      <x:c r="K980" s="3"/>
      <x:c r="L980" s="3"/>
    </x:row>
    <x:row r="981" ht="25" customHeight="1">
      <x:c r="A981" s="2" t="str">
        <x:v>RTP</x:v>
      </x:c>
      <x:c r="B981" s="3" t="str">
        <x:v>1404-07</x:v>
      </x:c>
      <x:c r="C981" s="3" t="str">
        <x:v>سهم تعداد به تفکیک خدمت</x:v>
      </x:c>
      <x:c r="D981" s="3" t="str">
        <x:v>قبض و شارژ</x:v>
      </x:c>
      <x:c r="E981" s="38" t="n">
        <x:v>16.58</x:v>
      </x:c>
      <x:c r="F981" s="3" t="str">
        <x:v>درصد</x:v>
      </x:c>
      <x:c r="G981" s="3" t="str">
        <x:v>SHP-124</x:v>
      </x:c>
      <x:c r="H981" s="3" t="n">
        <x:v>76</x:v>
      </x:c>
      <x:c r="I981" s="3" t="str">
        <x:v>4-3</x:v>
      </x:c>
      <x:c r="J981" s="3" t="str">
        <x:v>مجاز با کنترل</x:v>
      </x:c>
      <x:c r="K981" s="3"/>
      <x:c r="L981" s="3"/>
    </x:row>
    <x:row r="982" ht="25" customHeight="1">
      <x:c r="A982" s="2" t="str">
        <x:v>RTP</x:v>
      </x:c>
      <x:c r="B982" s="3" t="str">
        <x:v>1404-07</x:v>
      </x:c>
      <x:c r="C982" s="3" t="str">
        <x:v>سهم تعداد به تفکیک خدمت</x:v>
      </x:c>
      <x:c r="D982" s="3" t="str">
        <x:v>مانده‌گیری</x:v>
      </x:c>
      <x:c r="E982" s="38" t="n">
        <x:v>12.51</x:v>
      </x:c>
      <x:c r="F982" s="3" t="str">
        <x:v>درصد</x:v>
      </x:c>
      <x:c r="G982" s="3" t="str">
        <x:v>SHP-124</x:v>
      </x:c>
      <x:c r="H982" s="3" t="n">
        <x:v>76</x:v>
      </x:c>
      <x:c r="I982" s="3" t="str">
        <x:v>4-3</x:v>
      </x:c>
      <x:c r="J982" s="3" t="str">
        <x:v>مجاز با کنترل</x:v>
      </x:c>
      <x:c r="K982" s="3"/>
      <x:c r="L982" s="3"/>
    </x:row>
    <x:row r="983" ht="25" customHeight="1">
      <x:c r="A983" s="2" t="str">
        <x:v>ARV</x:v>
      </x:c>
      <x:c r="B983" s="3" t="str">
        <x:v>1404-07</x:v>
      </x:c>
      <x:c r="C983" s="3" t="str">
        <x:v>سهم تعداد به تفکیک خدمت</x:v>
      </x:c>
      <x:c r="D983" s="3" t="str">
        <x:v>خرید</x:v>
      </x:c>
      <x:c r="E983" s="38" t="n">
        <x:v>8.83</x:v>
      </x:c>
      <x:c r="F983" s="3" t="str">
        <x:v>درصد</x:v>
      </x:c>
      <x:c r="G983" s="3" t="str">
        <x:v>SHP-124</x:v>
      </x:c>
      <x:c r="H983" s="3" t="n">
        <x:v>76</x:v>
      </x:c>
      <x:c r="I983" s="3" t="str">
        <x:v>4-3</x:v>
      </x:c>
      <x:c r="J983" s="3" t="str">
        <x:v>مجاز با کنترل</x:v>
      </x:c>
      <x:c r="K983" s="3"/>
      <x:c r="L983" s="3"/>
    </x:row>
    <x:row r="984" ht="25" customHeight="1">
      <x:c r="A984" s="2" t="str">
        <x:v>ARV</x:v>
      </x:c>
      <x:c r="B984" s="3" t="str">
        <x:v>1404-07</x:v>
      </x:c>
      <x:c r="C984" s="3" t="str">
        <x:v>سهم تعداد به تفکیک خدمت</x:v>
      </x:c>
      <x:c r="D984" s="3" t="str">
        <x:v>قبض و شارژ</x:v>
      </x:c>
      <x:c r="E984" s="38" t="n">
        <x:v>0.27</x:v>
      </x:c>
      <x:c r="F984" s="3" t="str">
        <x:v>درصد</x:v>
      </x:c>
      <x:c r="G984" s="3" t="str">
        <x:v>SHP-124</x:v>
      </x:c>
      <x:c r="H984" s="3" t="n">
        <x:v>76</x:v>
      </x:c>
      <x:c r="I984" s="3" t="str">
        <x:v>4-3</x:v>
      </x:c>
      <x:c r="J984" s="3" t="str">
        <x:v>مجاز با کنترل</x:v>
      </x:c>
      <x:c r="K984" s="3"/>
      <x:c r="L984" s="3"/>
    </x:row>
    <x:row r="985" ht="25" customHeight="1">
      <x:c r="A985" s="2" t="str">
        <x:v>ARV</x:v>
      </x:c>
      <x:c r="B985" s="3" t="str">
        <x:v>1404-07</x:v>
      </x:c>
      <x:c r="C985" s="3" t="str">
        <x:v>سهم تعداد به تفکیک خدمت</x:v>
      </x:c>
      <x:c r="D985" s="3" t="str">
        <x:v>مانده‌گیری</x:v>
      </x:c>
      <x:c r="E985" s="38" t="n">
        <x:v>0.81</x:v>
      </x:c>
      <x:c r="F985" s="3" t="str">
        <x:v>درصد</x:v>
      </x:c>
      <x:c r="G985" s="3" t="str">
        <x:v>SHP-124</x:v>
      </x:c>
      <x:c r="H985" s="3" t="n">
        <x:v>76</x:v>
      </x:c>
      <x:c r="I985" s="3" t="str">
        <x:v>4-3</x:v>
      </x:c>
      <x:c r="J985" s="3" t="str">
        <x:v>مجاز با کنترل</x:v>
      </x:c>
      <x:c r="K985" s="3"/>
      <x:c r="L985" s="3"/>
    </x:row>
    <x:row r="986" ht="25" customHeight="1">
      <x:c r="A986" s="2" t="str">
        <x:v>FAN</x:v>
      </x:c>
      <x:c r="B986" s="3" t="str">
        <x:v>1404-07</x:v>
      </x:c>
      <x:c r="C986" s="3" t="str">
        <x:v>سهم تعداد به تفکیک خدمت</x:v>
      </x:c>
      <x:c r="D986" s="3" t="str">
        <x:v>خرید</x:v>
      </x:c>
      <x:c r="E986" s="38" t="n">
        <x:v>1.83</x:v>
      </x:c>
      <x:c r="F986" s="3" t="str">
        <x:v>درصد</x:v>
      </x:c>
      <x:c r="G986" s="3" t="str">
        <x:v>SHP-124</x:v>
      </x:c>
      <x:c r="H986" s="3" t="n">
        <x:v>76</x:v>
      </x:c>
      <x:c r="I986" s="3" t="str">
        <x:v>4-3</x:v>
      </x:c>
      <x:c r="J986" s="3" t="str">
        <x:v>مجاز با کنترل</x:v>
      </x:c>
      <x:c r="K986" s="3"/>
      <x:c r="L986" s="3"/>
    </x:row>
    <x:row r="987" ht="25" customHeight="1">
      <x:c r="A987" s="2" t="str">
        <x:v>FAN</x:v>
      </x:c>
      <x:c r="B987" s="3" t="str">
        <x:v>1404-07</x:v>
      </x:c>
      <x:c r="C987" s="3" t="str">
        <x:v>سهم تعداد به تفکیک خدمت</x:v>
      </x:c>
      <x:c r="D987" s="3" t="str">
        <x:v>قبض و شارژ</x:v>
      </x:c>
      <x:c r="E987" s="38" t="n">
        <x:v>0.77</x:v>
      </x:c>
      <x:c r="F987" s="3" t="str">
        <x:v>درصد</x:v>
      </x:c>
      <x:c r="G987" s="3" t="str">
        <x:v>SHP-124</x:v>
      </x:c>
      <x:c r="H987" s="3" t="n">
        <x:v>76</x:v>
      </x:c>
      <x:c r="I987" s="3" t="str">
        <x:v>4-3</x:v>
      </x:c>
      <x:c r="J987" s="3" t="str">
        <x:v>مجاز با کنترل</x:v>
      </x:c>
      <x:c r="K987" s="3"/>
      <x:c r="L987" s="3"/>
    </x:row>
    <x:row r="988" ht="25" customHeight="1">
      <x:c r="A988" s="2" t="str">
        <x:v>FAN</x:v>
      </x:c>
      <x:c r="B988" s="3" t="str">
        <x:v>1404-07</x:v>
      </x:c>
      <x:c r="C988" s="3" t="str">
        <x:v>سهم تعداد به تفکیک خدمت</x:v>
      </x:c>
      <x:c r="D988" s="3" t="str">
        <x:v>مانده‌گیری</x:v>
      </x:c>
      <x:c r="E988" s="38" t="n">
        <x:v>2.39</x:v>
      </x:c>
      <x:c r="F988" s="3" t="str">
        <x:v>درصد</x:v>
      </x:c>
      <x:c r="G988" s="3" t="str">
        <x:v>SHP-124</x:v>
      </x:c>
      <x:c r="H988" s="3" t="n">
        <x:v>76</x:v>
      </x:c>
      <x:c r="I988" s="3" t="str">
        <x:v>4-3</x:v>
      </x:c>
      <x:c r="J988" s="3" t="str">
        <x:v>مجاز با کنترل</x:v>
      </x:c>
      <x:c r="K988" s="3"/>
      <x:c r="L988" s="3"/>
    </x:row>
    <x:row r="989" ht="25" customHeight="1">
      <x:c r="A989" s="2" t="str">
        <x:v>KISH</x:v>
      </x:c>
      <x:c r="B989" s="3" t="str">
        <x:v>1404-07</x:v>
      </x:c>
      <x:c r="C989" s="3" t="str">
        <x:v>سهم تعداد به تفکیک خدمت</x:v>
      </x:c>
      <x:c r="D989" s="3" t="str">
        <x:v>خرید</x:v>
      </x:c>
      <x:c r="E989" s="38" t="n">
        <x:v>5.13</x:v>
      </x:c>
      <x:c r="F989" s="3" t="str">
        <x:v>درصد</x:v>
      </x:c>
      <x:c r="G989" s="3" t="str">
        <x:v>SHP-124</x:v>
      </x:c>
      <x:c r="H989" s="3" t="n">
        <x:v>76</x:v>
      </x:c>
      <x:c r="I989" s="3" t="str">
        <x:v>4-3</x:v>
      </x:c>
      <x:c r="J989" s="3" t="str">
        <x:v>مجاز با کنترل</x:v>
      </x:c>
      <x:c r="K989" s="3"/>
      <x:c r="L989" s="3"/>
    </x:row>
    <x:row r="990" ht="25" customHeight="1">
      <x:c r="A990" s="2" t="str">
        <x:v>KISH</x:v>
      </x:c>
      <x:c r="B990" s="3" t="str">
        <x:v>1404-07</x:v>
      </x:c>
      <x:c r="C990" s="3" t="str">
        <x:v>سهم تعداد به تفکیک خدمت</x:v>
      </x:c>
      <x:c r="D990" s="3" t="str">
        <x:v>قبض و شارژ</x:v>
      </x:c>
      <x:c r="E990" s="38" t="n">
        <x:v>2.07</x:v>
      </x:c>
      <x:c r="F990" s="3" t="str">
        <x:v>درصد</x:v>
      </x:c>
      <x:c r="G990" s="3" t="str">
        <x:v>SHP-124</x:v>
      </x:c>
      <x:c r="H990" s="3" t="n">
        <x:v>76</x:v>
      </x:c>
      <x:c r="I990" s="3" t="str">
        <x:v>4-3</x:v>
      </x:c>
      <x:c r="J990" s="3" t="str">
        <x:v>مجاز با کنترل</x:v>
      </x:c>
      <x:c r="K990" s="3"/>
      <x:c r="L990" s="3"/>
    </x:row>
    <x:row r="991" ht="25" customHeight="1">
      <x:c r="A991" s="2" t="str">
        <x:v>KISH</x:v>
      </x:c>
      <x:c r="B991" s="3" t="str">
        <x:v>1404-07</x:v>
      </x:c>
      <x:c r="C991" s="3" t="str">
        <x:v>سهم تعداد به تفکیک خدمت</x:v>
      </x:c>
      <x:c r="D991" s="3" t="str">
        <x:v>مانده‌گیری</x:v>
      </x:c>
      <x:c r="E991" s="38" t="n">
        <x:v>5.84</x:v>
      </x:c>
      <x:c r="F991" s="3" t="str">
        <x:v>درصد</x:v>
      </x:c>
      <x:c r="G991" s="3" t="str">
        <x:v>SHP-124</x:v>
      </x:c>
      <x:c r="H991" s="3" t="n">
        <x:v>76</x:v>
      </x:c>
      <x:c r="I991" s="3" t="str">
        <x:v>4-3</x:v>
      </x:c>
      <x:c r="J991" s="3" t="str">
        <x:v>مجاز با کنترل</x:v>
      </x:c>
      <x:c r="K991" s="3"/>
      <x:c r="L991" s="3"/>
    </x:row>
    <x:row r="992" ht="25" customHeight="1">
      <x:c r="A992" s="2" t="str">
        <x:v>AP</x:v>
      </x:c>
      <x:c r="B992" s="3" t="str">
        <x:v>1404-07</x:v>
      </x:c>
      <x:c r="C992" s="3" t="str">
        <x:v>سهم مبلغ به تفکیک خدمت</x:v>
      </x:c>
      <x:c r="D992" s="3" t="str">
        <x:v>خرید</x:v>
      </x:c>
      <x:c r="E992" s="38" t="n">
        <x:v>4.51</x:v>
      </x:c>
      <x:c r="F992" s="3" t="str">
        <x:v>درصد</x:v>
      </x:c>
      <x:c r="G992" s="3" t="str">
        <x:v>SHP-124</x:v>
      </x:c>
      <x:c r="H992" s="3" t="n">
        <x:v>78</x:v>
      </x:c>
      <x:c r="I992" s="3" t="str">
        <x:v>4-4</x:v>
      </x:c>
      <x:c r="J992" s="3" t="str">
        <x:v>مجاز با کنترل</x:v>
      </x:c>
      <x:c r="K992" s="3"/>
      <x:c r="L992" s="3"/>
    </x:row>
    <x:row r="993" ht="25" customHeight="1">
      <x:c r="A993" s="2" t="str">
        <x:v>AP</x:v>
      </x:c>
      <x:c r="B993" s="3" t="str">
        <x:v>1404-07</x:v>
      </x:c>
      <x:c r="C993" s="3" t="str">
        <x:v>سهم مبلغ به تفکیک خدمت</x:v>
      </x:c>
      <x:c r="D993" s="3" t="str">
        <x:v>قبض و شارژ</x:v>
      </x:c>
      <x:c r="E993" s="38" t="n">
        <x:v>16.18</x:v>
      </x:c>
      <x:c r="F993" s="3" t="str">
        <x:v>درصد</x:v>
      </x:c>
      <x:c r="G993" s="3" t="str">
        <x:v>SHP-124</x:v>
      </x:c>
      <x:c r="H993" s="3" t="n">
        <x:v>78</x:v>
      </x:c>
      <x:c r="I993" s="3" t="str">
        <x:v>4-4</x:v>
      </x:c>
      <x:c r="J993" s="3" t="str">
        <x:v>مجاز با کنترل</x:v>
      </x:c>
      <x:c r="K993" s="3"/>
      <x:c r="L993" s="3"/>
    </x:row>
    <x:row r="994" ht="25" customHeight="1">
      <x:c r="A994" s="2" t="str">
        <x:v>DAM</x:v>
      </x:c>
      <x:c r="B994" s="3" t="str">
        <x:v>1404-07</x:v>
      </x:c>
      <x:c r="C994" s="3" t="str">
        <x:v>سهم مبلغ به تفکیک خدمت</x:v>
      </x:c>
      <x:c r="D994" s="3" t="str">
        <x:v>خرید</x:v>
      </x:c>
      <x:c r="E994" s="38" t="n">
        <x:v>0.11</x:v>
      </x:c>
      <x:c r="F994" s="3" t="str">
        <x:v>درصد</x:v>
      </x:c>
      <x:c r="G994" s="3" t="str">
        <x:v>SHP-124</x:v>
      </x:c>
      <x:c r="H994" s="3" t="n">
        <x:v>78</x:v>
      </x:c>
      <x:c r="I994" s="3" t="str">
        <x:v>4-4</x:v>
      </x:c>
      <x:c r="J994" s="3" t="str">
        <x:v>مجاز با کنترل</x:v>
      </x:c>
      <x:c r="K994" s="3"/>
      <x:c r="L994" s="3"/>
    </x:row>
    <x:row r="995" ht="25" customHeight="1">
      <x:c r="A995" s="2" t="str">
        <x:v>DAM</x:v>
      </x:c>
      <x:c r="B995" s="3" t="str">
        <x:v>1404-07</x:v>
      </x:c>
      <x:c r="C995" s="3" t="str">
        <x:v>سهم مبلغ به تفکیک خدمت</x:v>
      </x:c>
      <x:c r="D995" s="3" t="str">
        <x:v>قبض و شارژ</x:v>
      </x:c>
      <x:c r="E995" s="38" t="n">
        <x:v>0.01</x:v>
      </x:c>
      <x:c r="F995" s="3" t="str">
        <x:v>درصد</x:v>
      </x:c>
      <x:c r="G995" s="3" t="str">
        <x:v>SHP-124</x:v>
      </x:c>
      <x:c r="H995" s="3" t="n">
        <x:v>78</x:v>
      </x:c>
      <x:c r="I995" s="3" t="str">
        <x:v>4-4</x:v>
      </x:c>
      <x:c r="J995" s="3" t="str">
        <x:v>مجاز با کنترل</x:v>
      </x:c>
      <x:c r="K995" s="3"/>
      <x:c r="L995" s="3"/>
    </x:row>
    <x:row r="996" ht="25" customHeight="1">
      <x:c r="A996" s="2" t="str">
        <x:v>BEP</x:v>
      </x:c>
      <x:c r="B996" s="3" t="str">
        <x:v>1404-07</x:v>
      </x:c>
      <x:c r="C996" s="3" t="str">
        <x:v>سهم مبلغ به تفکیک خدمت</x:v>
      </x:c>
      <x:c r="D996" s="3" t="str">
        <x:v>خرید</x:v>
      </x:c>
      <x:c r="E996" s="38" t="n">
        <x:v>22.35</x:v>
      </x:c>
      <x:c r="F996" s="3" t="str">
        <x:v>درصد</x:v>
      </x:c>
      <x:c r="G996" s="3" t="str">
        <x:v>SHP-124</x:v>
      </x:c>
      <x:c r="H996" s="3" t="n">
        <x:v>78</x:v>
      </x:c>
      <x:c r="I996" s="3" t="str">
        <x:v>4-4</x:v>
      </x:c>
      <x:c r="J996" s="3" t="str">
        <x:v>مجاز با کنترل</x:v>
      </x:c>
      <x:c r="K996" s="3"/>
      <x:c r="L996" s="3"/>
    </x:row>
    <x:row r="997" ht="25" customHeight="1">
      <x:c r="A997" s="2" t="str">
        <x:v>BEP</x:v>
      </x:c>
      <x:c r="B997" s="3" t="str">
        <x:v>1404-07</x:v>
      </x:c>
      <x:c r="C997" s="3" t="str">
        <x:v>سهم مبلغ به تفکیک خدمت</x:v>
      </x:c>
      <x:c r="D997" s="3" t="str">
        <x:v>قبض و شارژ</x:v>
      </x:c>
      <x:c r="E997" s="38" t="n">
        <x:v>13.36</x:v>
      </x:c>
      <x:c r="F997" s="3" t="str">
        <x:v>درصد</x:v>
      </x:c>
      <x:c r="G997" s="3" t="str">
        <x:v>SHP-124</x:v>
      </x:c>
      <x:c r="H997" s="3" t="n">
        <x:v>78</x:v>
      </x:c>
      <x:c r="I997" s="3" t="str">
        <x:v>4-4</x:v>
      </x:c>
      <x:c r="J997" s="3" t="str">
        <x:v>مجاز با کنترل</x:v>
      </x:c>
      <x:c r="K997" s="3"/>
      <x:c r="L997" s="3"/>
    </x:row>
    <x:row r="998" ht="25" customHeight="1">
      <x:c r="A998" s="2" t="str">
        <x:v>SAD</x:v>
      </x:c>
      <x:c r="B998" s="3" t="str">
        <x:v>1404-07</x:v>
      </x:c>
      <x:c r="C998" s="3" t="str">
        <x:v>سهم مبلغ به تفکیک خدمت</x:v>
      </x:c>
      <x:c r="D998" s="3" t="str">
        <x:v>خرید</x:v>
      </x:c>
      <x:c r="E998" s="38" t="n">
        <x:v>14.18</x:v>
      </x:c>
      <x:c r="F998" s="3" t="str">
        <x:v>درصد</x:v>
      </x:c>
      <x:c r="G998" s="3" t="str">
        <x:v>SHP-124</x:v>
      </x:c>
      <x:c r="H998" s="3" t="n">
        <x:v>78</x:v>
      </x:c>
      <x:c r="I998" s="3" t="str">
        <x:v>4-4</x:v>
      </x:c>
      <x:c r="J998" s="3" t="str">
        <x:v>مجاز با کنترل</x:v>
      </x:c>
      <x:c r="K998" s="3"/>
      <x:c r="L998" s="3"/>
    </x:row>
    <x:row r="999" ht="25" customHeight="1">
      <x:c r="A999" s="2" t="str">
        <x:v>SAD</x:v>
      </x:c>
      <x:c r="B999" s="3" t="str">
        <x:v>1404-07</x:v>
      </x:c>
      <x:c r="C999" s="3" t="str">
        <x:v>سهم مبلغ به تفکیک خدمت</x:v>
      </x:c>
      <x:c r="D999" s="3" t="str">
        <x:v>قبض و شارژ</x:v>
      </x:c>
      <x:c r="E999" s="38" t="n">
        <x:v>12.52</x:v>
      </x:c>
      <x:c r="F999" s="3" t="str">
        <x:v>درصد</x:v>
      </x:c>
      <x:c r="G999" s="3" t="str">
        <x:v>SHP-124</x:v>
      </x:c>
      <x:c r="H999" s="3" t="n">
        <x:v>78</x:v>
      </x:c>
      <x:c r="I999" s="3" t="str">
        <x:v>4-4</x:v>
      </x:c>
      <x:c r="J999" s="3" t="str">
        <x:v>مجاز با کنترل</x:v>
      </x:c>
      <x:c r="K999" s="3"/>
      <x:c r="L999" s="3"/>
    </x:row>
    <x:row r="1000" ht="25" customHeight="1">
      <x:c r="A1000" s="2" t="str">
        <x:v>PEP</x:v>
      </x:c>
      <x:c r="B1000" s="3" t="str">
        <x:v>1404-07</x:v>
      </x:c>
      <x:c r="C1000" s="3" t="str">
        <x:v>سهم مبلغ به تفکیک خدمت</x:v>
      </x:c>
      <x:c r="D1000" s="3" t="str">
        <x:v>خرید</x:v>
      </x:c>
      <x:c r="E1000" s="38" t="n">
        <x:v>5.96</x:v>
      </x:c>
      <x:c r="F1000" s="3" t="str">
        <x:v>درصد</x:v>
      </x:c>
      <x:c r="G1000" s="3" t="str">
        <x:v>SHP-124</x:v>
      </x:c>
      <x:c r="H1000" s="3" t="n">
        <x:v>78</x:v>
      </x:c>
      <x:c r="I1000" s="3" t="str">
        <x:v>4-4</x:v>
      </x:c>
      <x:c r="J1000" s="3" t="str">
        <x:v>مجاز با کنترل</x:v>
      </x:c>
      <x:c r="K1000" s="3"/>
      <x:c r="L1000" s="3"/>
    </x:row>
    <x:row r="1001" ht="25" customHeight="1">
      <x:c r="A1001" s="2" t="str">
        <x:v>PEP</x:v>
      </x:c>
      <x:c r="B1001" s="3" t="str">
        <x:v>1404-07</x:v>
      </x:c>
      <x:c r="C1001" s="3" t="str">
        <x:v>سهم مبلغ به تفکیک خدمت</x:v>
      </x:c>
      <x:c r="D1001" s="3" t="str">
        <x:v>قبض و شارژ</x:v>
      </x:c>
      <x:c r="E1001" s="38" t="n">
        <x:v>6.59</x:v>
      </x:c>
      <x:c r="F1001" s="3" t="str">
        <x:v>درصد</x:v>
      </x:c>
      <x:c r="G1001" s="3" t="str">
        <x:v>SHP-124</x:v>
      </x:c>
      <x:c r="H1001" s="3" t="n">
        <x:v>78</x:v>
      </x:c>
      <x:c r="I1001" s="3" t="str">
        <x:v>4-4</x:v>
      </x:c>
      <x:c r="J1001" s="3" t="str">
        <x:v>مجاز با کنترل</x:v>
      </x:c>
      <x:c r="K1001" s="3"/>
      <x:c r="L1001" s="3"/>
    </x:row>
    <x:row r="1002" ht="25" customHeight="1">
      <x:c r="A1002" s="2" t="str">
        <x:v>SEP</x:v>
      </x:c>
      <x:c r="B1002" s="3" t="str">
        <x:v>1404-07</x:v>
      </x:c>
      <x:c r="C1002" s="3" t="str">
        <x:v>سهم مبلغ به تفکیک خدمت</x:v>
      </x:c>
      <x:c r="D1002" s="3" t="str">
        <x:v>خرید</x:v>
      </x:c>
      <x:c r="E1002" s="38" t="n">
        <x:v>20.37</x:v>
      </x:c>
      <x:c r="F1002" s="3" t="str">
        <x:v>درصد</x:v>
      </x:c>
      <x:c r="G1002" s="3" t="str">
        <x:v>SHP-124</x:v>
      </x:c>
      <x:c r="H1002" s="3" t="n">
        <x:v>78</x:v>
      </x:c>
      <x:c r="I1002" s="3" t="str">
        <x:v>4-4</x:v>
      </x:c>
      <x:c r="J1002" s="3" t="str">
        <x:v>مجاز با کنترل</x:v>
      </x:c>
      <x:c r="K1002" s="3"/>
      <x:c r="L1002" s="3"/>
    </x:row>
    <x:row r="1003" ht="25" customHeight="1">
      <x:c r="A1003" s="2" t="str">
        <x:v>SEP</x:v>
      </x:c>
      <x:c r="B1003" s="3" t="str">
        <x:v>1404-07</x:v>
      </x:c>
      <x:c r="C1003" s="3" t="str">
        <x:v>سهم مبلغ به تفکیک خدمت</x:v>
      </x:c>
      <x:c r="D1003" s="3" t="str">
        <x:v>قبض و شارژ</x:v>
      </x:c>
      <x:c r="E1003" s="38" t="n">
        <x:v>14.13</x:v>
      </x:c>
      <x:c r="F1003" s="3" t="str">
        <x:v>درصد</x:v>
      </x:c>
      <x:c r="G1003" s="3" t="str">
        <x:v>SHP-124</x:v>
      </x:c>
      <x:c r="H1003" s="3" t="n">
        <x:v>78</x:v>
      </x:c>
      <x:c r="I1003" s="3" t="str">
        <x:v>4-4</x:v>
      </x:c>
      <x:c r="J1003" s="3" t="str">
        <x:v>مجاز با کنترل</x:v>
      </x:c>
      <x:c r="K1003" s="3"/>
      <x:c r="L1003" s="3"/>
    </x:row>
    <x:row r="1004" ht="25" customHeight="1">
      <x:c r="A1004" s="2" t="str">
        <x:v>SPH</x:v>
      </x:c>
      <x:c r="B1004" s="3" t="str">
        <x:v>1404-07</x:v>
      </x:c>
      <x:c r="C1004" s="3" t="str">
        <x:v>سهم مبلغ به تفکیک خدمت</x:v>
      </x:c>
      <x:c r="D1004" s="3" t="str">
        <x:v>خرید</x:v>
      </x:c>
      <x:c r="E1004" s="38" t="n">
        <x:v>5.58</x:v>
      </x:c>
      <x:c r="F1004" s="3" t="str">
        <x:v>درصد</x:v>
      </x:c>
      <x:c r="G1004" s="3" t="str">
        <x:v>SHP-124</x:v>
      </x:c>
      <x:c r="H1004" s="3" t="n">
        <x:v>78</x:v>
      </x:c>
      <x:c r="I1004" s="3" t="str">
        <x:v>4-4</x:v>
      </x:c>
      <x:c r="J1004" s="3" t="str">
        <x:v>مجاز با کنترل</x:v>
      </x:c>
      <x:c r="K1004" s="3"/>
      <x:c r="L1004" s="3"/>
    </x:row>
    <x:row r="1005" ht="25" customHeight="1">
      <x:c r="A1005" s="2" t="str">
        <x:v>SPH</x:v>
      </x:c>
      <x:c r="B1005" s="3" t="str">
        <x:v>1404-07</x:v>
      </x:c>
      <x:c r="C1005" s="3" t="str">
        <x:v>سهم مبلغ به تفکیک خدمت</x:v>
      </x:c>
      <x:c r="D1005" s="3" t="str">
        <x:v>قبض و شارژ</x:v>
      </x:c>
      <x:c r="E1005" s="38" t="n">
        <x:v>3.2</x:v>
      </x:c>
      <x:c r="F1005" s="3" t="str">
        <x:v>درصد</x:v>
      </x:c>
      <x:c r="G1005" s="3" t="str">
        <x:v>SHP-124</x:v>
      </x:c>
      <x:c r="H1005" s="3" t="n">
        <x:v>78</x:v>
      </x:c>
      <x:c r="I1005" s="3" t="str">
        <x:v>4-4</x:v>
      </x:c>
      <x:c r="J1005" s="3" t="str">
        <x:v>مجاز با کنترل</x:v>
      </x:c>
      <x:c r="K1005" s="3"/>
      <x:c r="L1005" s="3"/>
    </x:row>
    <x:row r="1006" ht="25" customHeight="1">
      <x:c r="A1006" s="2" t="str">
        <x:v>NOV</x:v>
      </x:c>
      <x:c r="B1006" s="3" t="str">
        <x:v>1404-07</x:v>
      </x:c>
      <x:c r="C1006" s="3" t="str">
        <x:v>سهم مبلغ به تفکیک خدمت</x:v>
      </x:c>
      <x:c r="D1006" s="3" t="str">
        <x:v>خرید</x:v>
      </x:c>
      <x:c r="E1006" s="38" t="n">
        <x:v>8.12</x:v>
      </x:c>
      <x:c r="F1006" s="3" t="str">
        <x:v>درصد</x:v>
      </x:c>
      <x:c r="G1006" s="3" t="str">
        <x:v>SHP-124</x:v>
      </x:c>
      <x:c r="H1006" s="3" t="n">
        <x:v>78</x:v>
      </x:c>
      <x:c r="I1006" s="3" t="str">
        <x:v>4-4</x:v>
      </x:c>
      <x:c r="J1006" s="3" t="str">
        <x:v>مجاز با کنترل</x:v>
      </x:c>
      <x:c r="K1006" s="3"/>
      <x:c r="L1006" s="3"/>
    </x:row>
    <x:row r="1007" ht="25" customHeight="1">
      <x:c r="A1007" s="2" t="str">
        <x:v>NOV</x:v>
      </x:c>
      <x:c r="B1007" s="3" t="str">
        <x:v>1404-07</x:v>
      </x:c>
      <x:c r="C1007" s="3" t="str">
        <x:v>سهم مبلغ به تفکیک خدمت</x:v>
      </x:c>
      <x:c r="D1007" s="3" t="str">
        <x:v>قبض و شارژ</x:v>
      </x:c>
      <x:c r="E1007" s="38" t="n">
        <x:v>5.44</x:v>
      </x:c>
      <x:c r="F1007" s="3" t="str">
        <x:v>درصد</x:v>
      </x:c>
      <x:c r="G1007" s="3" t="str">
        <x:v>SHP-124</x:v>
      </x:c>
      <x:c r="H1007" s="3" t="n">
        <x:v>78</x:v>
      </x:c>
      <x:c r="I1007" s="3" t="str">
        <x:v>4-4</x:v>
      </x:c>
      <x:c r="J1007" s="3" t="str">
        <x:v>مجاز با کنترل</x:v>
      </x:c>
      <x:c r="K1007" s="3"/>
      <x:c r="L1007" s="3"/>
    </x:row>
    <x:row r="1008" ht="25" customHeight="1">
      <x:c r="A1008" s="2" t="str">
        <x:v>RTP</x:v>
      </x:c>
      <x:c r="B1008" s="3" t="str">
        <x:v>1404-07</x:v>
      </x:c>
      <x:c r="C1008" s="3" t="str">
        <x:v>سهم مبلغ به تفکیک خدمت</x:v>
      </x:c>
      <x:c r="D1008" s="3" t="str">
        <x:v>خرید</x:v>
      </x:c>
      <x:c r="E1008" s="38" t="n">
        <x:v>9.71</x:v>
      </x:c>
      <x:c r="F1008" s="3" t="str">
        <x:v>درصد</x:v>
      </x:c>
      <x:c r="G1008" s="3" t="str">
        <x:v>SHP-124</x:v>
      </x:c>
      <x:c r="H1008" s="3" t="n">
        <x:v>78</x:v>
      </x:c>
      <x:c r="I1008" s="3" t="str">
        <x:v>4-4</x:v>
      </x:c>
      <x:c r="J1008" s="3" t="str">
        <x:v>مجاز با کنترل</x:v>
      </x:c>
      <x:c r="K1008" s="3"/>
      <x:c r="L1008" s="3"/>
    </x:row>
    <x:row r="1009" ht="25" customHeight="1">
      <x:c r="A1009" s="2" t="str">
        <x:v>RTP</x:v>
      </x:c>
      <x:c r="B1009" s="3" t="str">
        <x:v>1404-07</x:v>
      </x:c>
      <x:c r="C1009" s="3" t="str">
        <x:v>سهم مبلغ به تفکیک خدمت</x:v>
      </x:c>
      <x:c r="D1009" s="3" t="str">
        <x:v>قبض و شارژ</x:v>
      </x:c>
      <x:c r="E1009" s="38" t="n">
        <x:v>11.12</x:v>
      </x:c>
      <x:c r="F1009" s="3" t="str">
        <x:v>درصد</x:v>
      </x:c>
      <x:c r="G1009" s="3" t="str">
        <x:v>SHP-124</x:v>
      </x:c>
      <x:c r="H1009" s="3" t="n">
        <x:v>78</x:v>
      </x:c>
      <x:c r="I1009" s="3" t="str">
        <x:v>4-4</x:v>
      </x:c>
      <x:c r="J1009" s="3" t="str">
        <x:v>مجاز با کنترل</x:v>
      </x:c>
      <x:c r="K1009" s="3"/>
      <x:c r="L1009" s="3"/>
    </x:row>
    <x:row r="1010" ht="25" customHeight="1">
      <x:c r="A1010" s="2" t="str">
        <x:v>ARV</x:v>
      </x:c>
      <x:c r="B1010" s="3" t="str">
        <x:v>1404-07</x:v>
      </x:c>
      <x:c r="C1010" s="3" t="str">
        <x:v>سهم مبلغ به تفکیک خدمت</x:v>
      </x:c>
      <x:c r="D1010" s="3" t="str">
        <x:v>خرید</x:v>
      </x:c>
      <x:c r="E1010" s="38" t="n">
        <x:v>1.05</x:v>
      </x:c>
      <x:c r="F1010" s="3" t="str">
        <x:v>درصد</x:v>
      </x:c>
      <x:c r="G1010" s="3" t="str">
        <x:v>SHP-124</x:v>
      </x:c>
      <x:c r="H1010" s="3" t="n">
        <x:v>78</x:v>
      </x:c>
      <x:c r="I1010" s="3" t="str">
        <x:v>4-4</x:v>
      </x:c>
      <x:c r="J1010" s="3" t="str">
        <x:v>مجاز با کنترل</x:v>
      </x:c>
      <x:c r="K1010" s="3"/>
      <x:c r="L1010" s="3"/>
    </x:row>
    <x:row r="1011" ht="25" customHeight="1">
      <x:c r="A1011" s="2" t="str">
        <x:v>ARV</x:v>
      </x:c>
      <x:c r="B1011" s="3" t="str">
        <x:v>1404-07</x:v>
      </x:c>
      <x:c r="C1011" s="3" t="str">
        <x:v>سهم مبلغ به تفکیک خدمت</x:v>
      </x:c>
      <x:c r="D1011" s="3" t="str">
        <x:v>قبض و شارژ</x:v>
      </x:c>
      <x:c r="E1011" s="38" t="n">
        <x:v>0.24</x:v>
      </x:c>
      <x:c r="F1011" s="3" t="str">
        <x:v>درصد</x:v>
      </x:c>
      <x:c r="G1011" s="3" t="str">
        <x:v>SHP-124</x:v>
      </x:c>
      <x:c r="H1011" s="3" t="n">
        <x:v>78</x:v>
      </x:c>
      <x:c r="I1011" s="3" t="str">
        <x:v>4-4</x:v>
      </x:c>
      <x:c r="J1011" s="3" t="str">
        <x:v>مجاز با کنترل</x:v>
      </x:c>
      <x:c r="K1011" s="3"/>
      <x:c r="L1011" s="3"/>
    </x:row>
    <x:row r="1012" ht="25" customHeight="1">
      <x:c r="A1012" s="2" t="str">
        <x:v>FAN</x:v>
      </x:c>
      <x:c r="B1012" s="3" t="str">
        <x:v>1404-07</x:v>
      </x:c>
      <x:c r="C1012" s="3" t="str">
        <x:v>سهم مبلغ به تفکیک خدمت</x:v>
      </x:c>
      <x:c r="D1012" s="3" t="str">
        <x:v>خرید</x:v>
      </x:c>
      <x:c r="E1012" s="38" t="n">
        <x:v>1.45</x:v>
      </x:c>
      <x:c r="F1012" s="3" t="str">
        <x:v>درصد</x:v>
      </x:c>
      <x:c r="G1012" s="3" t="str">
        <x:v>SHP-124</x:v>
      </x:c>
      <x:c r="H1012" s="3" t="n">
        <x:v>78</x:v>
      </x:c>
      <x:c r="I1012" s="3" t="str">
        <x:v>4-4</x:v>
      </x:c>
      <x:c r="J1012" s="3" t="str">
        <x:v>مجاز با کنترل</x:v>
      </x:c>
      <x:c r="K1012" s="3"/>
      <x:c r="L1012" s="3"/>
    </x:row>
    <x:row r="1013" ht="25" customHeight="1">
      <x:c r="A1013" s="2" t="str">
        <x:v>FAN</x:v>
      </x:c>
      <x:c r="B1013" s="3" t="str">
        <x:v>1404-07</x:v>
      </x:c>
      <x:c r="C1013" s="3" t="str">
        <x:v>سهم مبلغ به تفکیک خدمت</x:v>
      </x:c>
      <x:c r="D1013" s="3" t="str">
        <x:v>قبض و شارژ</x:v>
      </x:c>
      <x:c r="E1013" s="38" t="n">
        <x:v>13.94</x:v>
      </x:c>
      <x:c r="F1013" s="3" t="str">
        <x:v>درصد</x:v>
      </x:c>
      <x:c r="G1013" s="3" t="str">
        <x:v>SHP-124</x:v>
      </x:c>
      <x:c r="H1013" s="3" t="n">
        <x:v>78</x:v>
      </x:c>
      <x:c r="I1013" s="3" t="str">
        <x:v>4-4</x:v>
      </x:c>
      <x:c r="J1013" s="3" t="str">
        <x:v>مجاز با کنترل</x:v>
      </x:c>
      <x:c r="K1013" s="3"/>
      <x:c r="L1013" s="3"/>
    </x:row>
    <x:row r="1014" ht="25" customHeight="1">
      <x:c r="A1014" s="2" t="str">
        <x:v>KISH</x:v>
      </x:c>
      <x:c r="B1014" s="3" t="str">
        <x:v>1404-07</x:v>
      </x:c>
      <x:c r="C1014" s="3" t="str">
        <x:v>سهم مبلغ به تفکیک خدمت</x:v>
      </x:c>
      <x:c r="D1014" s="3" t="str">
        <x:v>خرید</x:v>
      </x:c>
      <x:c r="E1014" s="38" t="n">
        <x:v>6.61</x:v>
      </x:c>
      <x:c r="F1014" s="3" t="str">
        <x:v>درصد</x:v>
      </x:c>
      <x:c r="G1014" s="3" t="str">
        <x:v>SHP-124</x:v>
      </x:c>
      <x:c r="H1014" s="3" t="n">
        <x:v>78</x:v>
      </x:c>
      <x:c r="I1014" s="3" t="str">
        <x:v>4-4</x:v>
      </x:c>
      <x:c r="J1014" s="3" t="str">
        <x:v>مجاز با کنترل</x:v>
      </x:c>
      <x:c r="K1014" s="3"/>
      <x:c r="L1014" s="3"/>
    </x:row>
    <x:row r="1015" ht="25" customHeight="1">
      <x:c r="A1015" s="2" t="str">
        <x:v>KISH</x:v>
      </x:c>
      <x:c r="B1015" s="3" t="str">
        <x:v>1404-07</x:v>
      </x:c>
      <x:c r="C1015" s="3" t="str">
        <x:v>سهم مبلغ به تفکیک خدمت</x:v>
      </x:c>
      <x:c r="D1015" s="3" t="str">
        <x:v>قبض و شارژ</x:v>
      </x:c>
      <x:c r="E1015" s="38" t="n">
        <x:v>3.25</x:v>
      </x:c>
      <x:c r="F1015" s="3" t="str">
        <x:v>درصد</x:v>
      </x:c>
      <x:c r="G1015" s="3" t="str">
        <x:v>SHP-124</x:v>
      </x:c>
      <x:c r="H1015" s="3" t="n">
        <x:v>78</x:v>
      </x:c>
      <x:c r="I1015" s="3" t="str">
        <x:v>4-4</x:v>
      </x:c>
      <x:c r="J1015" s="3" t="str">
        <x:v>مجاز با کنترل</x:v>
      </x:c>
      <x:c r="K1015" s="3"/>
      <x:c r="L1015" s="3"/>
    </x:row>
    <x:row r="1016" ht="25" customHeight="1">
      <x:c r="A1016" s="2"/>
      <x:c r="B1016" s="3"/>
      <x:c r="C1016" s="3"/>
      <x:c r="D1016" s="3"/>
      <x:c r="E1016" s="3"/>
      <x:c r="F1016" s="3"/>
      <x:c r="G1016" s="3"/>
      <x:c r="H1016" s="3"/>
      <x:c r="I1016" s="3"/>
      <x:c r="J1016" s="3"/>
      <x:c r="K1016" s="3"/>
      <x:c r="L1016" s="3"/>
    </x:row>
    <x:row r="1017" ht="25" customHeight="1">
      <x:c r="A1017" s="2"/>
      <x:c r="B1017" s="3"/>
      <x:c r="C1017" s="3"/>
      <x:c r="D1017" s="3"/>
      <x:c r="E1017" s="3"/>
      <x:c r="F1017" s="3"/>
      <x:c r="G1017" s="3"/>
      <x:c r="H1017" s="3"/>
      <x:c r="I1017" s="3"/>
      <x:c r="J1017" s="3"/>
      <x:c r="K1017" s="3"/>
      <x:c r="L1017" s="3"/>
    </x:row>
    <x:row r="1018" ht="25" customHeight="1">
      <x:c r="A1018" s="2"/>
      <x:c r="B1018" s="3"/>
      <x:c r="C1018" s="3"/>
      <x:c r="D1018" s="3"/>
      <x:c r="E1018" s="3"/>
      <x:c r="F1018" s="3"/>
      <x:c r="G1018" s="3"/>
      <x:c r="H1018" s="3"/>
      <x:c r="I1018" s="3"/>
      <x:c r="J1018" s="3"/>
      <x:c r="K1018" s="3"/>
      <x:c r="L1018" s="3"/>
    </x:row>
    <x:row r="1019" ht="25" customHeight="1">
      <x:c r="A1019" s="2"/>
      <x:c r="B1019" s="3"/>
      <x:c r="C1019" s="3"/>
      <x:c r="D1019" s="3"/>
      <x:c r="E1019" s="3"/>
      <x:c r="F1019" s="3"/>
      <x:c r="G1019" s="3"/>
      <x:c r="H1019" s="3"/>
      <x:c r="I1019" s="3"/>
      <x:c r="J1019" s="3"/>
      <x:c r="K1019" s="3"/>
      <x:c r="L1019" s="3"/>
    </x:row>
    <x:row r="1020" ht="25" customHeight="1">
      <x:c r="A1020" s="2"/>
      <x:c r="B1020" s="3"/>
      <x:c r="C1020" s="3"/>
      <x:c r="D1020" s="3"/>
      <x:c r="E1020" s="3"/>
      <x:c r="F1020" s="3"/>
      <x:c r="G1020" s="3"/>
      <x:c r="H1020" s="3"/>
      <x:c r="I1020" s="3"/>
      <x:c r="J1020" s="3"/>
      <x:c r="K1020" s="3"/>
      <x:c r="L1020" s="3"/>
    </x:row>
    <x:row r="1021" ht="25" customHeight="1">
      <x:c r="A1021" s="2"/>
      <x:c r="B1021" s="3"/>
      <x:c r="C1021" s="3"/>
      <x:c r="D1021" s="3"/>
      <x:c r="E1021" s="3"/>
      <x:c r="F1021" s="3"/>
      <x:c r="G1021" s="3"/>
      <x:c r="H1021" s="3"/>
      <x:c r="I1021" s="3"/>
      <x:c r="J1021" s="3"/>
      <x:c r="K1021" s="3"/>
      <x:c r="L1021" s="3"/>
    </x:row>
    <x:row r="1022" ht="25" customHeight="1">
      <x:c r="A1022" s="2"/>
      <x:c r="B1022" s="3"/>
      <x:c r="C1022" s="3"/>
      <x:c r="D1022" s="3"/>
      <x:c r="E1022" s="3"/>
      <x:c r="F1022" s="3"/>
      <x:c r="G1022" s="3"/>
      <x:c r="H1022" s="3"/>
      <x:c r="I1022" s="3"/>
      <x:c r="J1022" s="3"/>
      <x:c r="K1022" s="3"/>
      <x:c r="L1022" s="3"/>
    </x:row>
    <x:row r="1023" ht="25" customHeight="1">
      <x:c r="A1023" s="2"/>
      <x:c r="B1023" s="3"/>
      <x:c r="C1023" s="3"/>
      <x:c r="D1023" s="3"/>
      <x:c r="E1023" s="3"/>
      <x:c r="F1023" s="3"/>
      <x:c r="G1023" s="3"/>
      <x:c r="H1023" s="3"/>
      <x:c r="I1023" s="3"/>
      <x:c r="J1023" s="3"/>
      <x:c r="K1023" s="3"/>
      <x:c r="L1023" s="3"/>
    </x:row>
    <x:row r="1024" ht="25" customHeight="1">
      <x:c r="A1024" s="2"/>
      <x:c r="B1024" s="3"/>
      <x:c r="C1024" s="3"/>
      <x:c r="D1024" s="3"/>
      <x:c r="E1024" s="3"/>
      <x:c r="F1024" s="3"/>
      <x:c r="G1024" s="3"/>
      <x:c r="H1024" s="3"/>
      <x:c r="I1024" s="3"/>
      <x:c r="J1024" s="3"/>
      <x:c r="K1024" s="3"/>
      <x:c r="L1024" s="3"/>
    </x:row>
    <x:row r="1025" ht="25" customHeight="1">
      <x:c r="A1025" s="2"/>
      <x:c r="B1025" s="3"/>
      <x:c r="C1025" s="3"/>
      <x:c r="D1025" s="3"/>
      <x:c r="E1025" s="3"/>
      <x:c r="F1025" s="3"/>
      <x:c r="G1025" s="3"/>
      <x:c r="H1025" s="3"/>
      <x:c r="I1025" s="3"/>
      <x:c r="J1025" s="3"/>
      <x:c r="K1025" s="3"/>
      <x:c r="L1025" s="3"/>
    </x:row>
    <x:row r="1026" ht="25" customHeight="1">
      <x:c r="A1026" s="2"/>
      <x:c r="B1026" s="3"/>
      <x:c r="C1026" s="3"/>
      <x:c r="D1026" s="3"/>
      <x:c r="E1026" s="3"/>
      <x:c r="F1026" s="3"/>
      <x:c r="G1026" s="3"/>
      <x:c r="H1026" s="3"/>
      <x:c r="I1026" s="3"/>
      <x:c r="J1026" s="3"/>
      <x:c r="K1026" s="3"/>
      <x:c r="L1026" s="3"/>
    </x:row>
    <x:row r="1027" ht="25" customHeight="1">
      <x:c r="A1027" s="2"/>
      <x:c r="B1027" s="3"/>
      <x:c r="C1027" s="3"/>
      <x:c r="D1027" s="3"/>
      <x:c r="E1027" s="3"/>
      <x:c r="F1027" s="3"/>
      <x:c r="G1027" s="3"/>
      <x:c r="H1027" s="3"/>
      <x:c r="I1027" s="3"/>
      <x:c r="J1027" s="3"/>
      <x:c r="K1027" s="3"/>
      <x:c r="L1027" s="3"/>
    </x:row>
    <x:row r="1028" ht="25" customHeight="1">
      <x:c r="A1028" s="2"/>
      <x:c r="B1028" s="3"/>
      <x:c r="C1028" s="3"/>
      <x:c r="D1028" s="3"/>
      <x:c r="E1028" s="3"/>
      <x:c r="F1028" s="3"/>
      <x:c r="G1028" s="3"/>
      <x:c r="H1028" s="3"/>
      <x:c r="I1028" s="3"/>
      <x:c r="J1028" s="3"/>
      <x:c r="K1028" s="3"/>
      <x:c r="L1028" s="3"/>
    </x:row>
    <x:row r="1029" ht="25" customHeight="1">
      <x:c r="A1029" s="2"/>
      <x:c r="B1029" s="3"/>
      <x:c r="C1029" s="3"/>
      <x:c r="D1029" s="3"/>
      <x:c r="E1029" s="3"/>
      <x:c r="F1029" s="3"/>
      <x:c r="G1029" s="3"/>
      <x:c r="H1029" s="3"/>
      <x:c r="I1029" s="3"/>
      <x:c r="J1029" s="3"/>
      <x:c r="K1029" s="3"/>
      <x:c r="L1029" s="3"/>
    </x:row>
    <x:row r="1030" ht="25" customHeight="1">
      <x:c r="A1030" s="2"/>
      <x:c r="B1030" s="3"/>
      <x:c r="C1030" s="3"/>
      <x:c r="D1030" s="3"/>
      <x:c r="E1030" s="3"/>
      <x:c r="F1030" s="3"/>
      <x:c r="G1030" s="3"/>
      <x:c r="H1030" s="3"/>
      <x:c r="I1030" s="3"/>
      <x:c r="J1030" s="3"/>
      <x:c r="K1030" s="3"/>
      <x:c r="L1030" s="3"/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8" hidden="0" customWidth="1"/>
    <x:col min="2" max="2" width="14.5" hidden="0" customWidth="1"/>
    <x:col min="3" max="3" width="14.5" hidden="0" customWidth="1"/>
    <x:col min="4" max="4" width="14.5" hidden="0" customWidth="1"/>
    <x:col min="5" max="5" width="14.5" hidden="0" customWidth="1"/>
    <x:col min="6" max="6" width="11.600000381469727" hidden="0" customWidth="1"/>
    <x:col min="7" max="7" width="11.600000381469727" hidden="0" customWidth="1"/>
    <x:col min="8" max="8" width="11.600000381469727" hidden="0" customWidth="1"/>
    <x:col min="9" max="9" width="11.600000381469727" hidden="0" customWidth="1"/>
  </x:cols>
  <x:sheetData>
    <x:row r="1" ht="25" customHeight="1">
      <x:c r="A1" s="2"/>
      <x:c r="B1" s="2"/>
      <x:c r="C1" s="2"/>
      <x:c r="D1" s="2"/>
      <x:c r="E1" s="2"/>
      <x:c r="F1" s="2"/>
      <x:c r="G1" s="2"/>
      <x:c r="H1" s="2"/>
      <x:c r="I1" s="2"/>
    </x:row>
    <x:row r="2" ht="25" customHeight="1">
      <x:c r="A2" s="4" t="str">
        <x:v>کنترل‌های محاسبات</x:v>
      </x:c>
      <x:c r="B2" s="2"/>
      <x:c r="C2" s="2"/>
      <x:c r="D2" s="2"/>
      <x:c r="E2" s="2"/>
      <x:c r="F2" s="2"/>
      <x:c r="G2" s="2"/>
      <x:c r="H2" s="2"/>
      <x:c r="I2" s="2"/>
    </x:row>
    <x:row r="3" ht="25" customHeight="1">
      <x:c r="A3" s="5" t="str">
        <x:v>تطبیق حسابی جایگزین تأیید انتشار نیست</x:v>
      </x:c>
      <x:c r="B3" s="2"/>
      <x:c r="C3" s="2"/>
      <x:c r="D3" s="2"/>
      <x:c r="E3" s="2"/>
      <x:c r="F3" s="2"/>
      <x:c r="G3" s="2"/>
      <x:c r="H3" s="2"/>
      <x:c r="I3" s="2"/>
    </x:row>
    <x:row r="4" ht="25" customHeight="1">
      <x:c r="A4" s="2"/>
      <x:c r="B4" s="2"/>
      <x:c r="C4" s="2"/>
      <x:c r="D4" s="2"/>
      <x:c r="E4" s="2"/>
      <x:c r="F4" s="2"/>
      <x:c r="G4" s="2"/>
      <x:c r="H4" s="2"/>
      <x:c r="I4" s="2"/>
    </x:row>
    <x:row r="5" ht="34" customHeight="1">
      <x:c r="A5" s="12" t="str">
        <x:v>کنترل</x:v>
      </x:c>
      <x:c r="B5" s="12" t="str">
        <x:v>مشاهده</x:v>
      </x:c>
      <x:c r="C5" s="12" t="str">
        <x:v>مرجع مستقل</x:v>
      </x:c>
      <x:c r="D5" s="12" t="str">
        <x:v>اختلاف</x:v>
      </x:c>
      <x:c r="E5" s="12" t="str">
        <x:v>تلورانس</x:v>
      </x:c>
      <x:c r="F5" s="3"/>
      <x:c r="G5" s="3"/>
      <x:c r="H5" s="3"/>
      <x:c r="I5" s="3"/>
    </x:row>
    <x:row r="6" ht="25" customHeight="1">
      <x:c r="A6" s="2" t="str">
        <x:v>جمع درآمد مهر؛ میلیارد تومان</x:v>
      </x:c>
      <x:c r="B6" s="51" t="n">
        <x:f>'درآمد'!E12</x:f>
        <x:v>7153.6402</x:v>
      </x:c>
      <x:c r="C6" s="51" t="n">
        <x:v>7153.6402</x:v>
      </x:c>
      <x:c r="D6" s="52" t="n">
        <x:f>B6-C6</x:f>
        <x:v>0</x:v>
      </x:c>
      <x:c r="E6" s="53" t="n">
        <x:v>1e-7</x:v>
      </x:c>
      <x:c r="F6" s="3"/>
      <x:c r="G6" s="3"/>
      <x:c r="H6" s="3"/>
      <x:c r="I6" s="3"/>
    </x:row>
    <x:row r="7" ht="25" customHeight="1">
      <x:c r="A7" s="2" t="str">
        <x:v>رشد ماهانه آسان پرداخت پرشین</x:v>
      </x:c>
      <x:c r="B7" s="51" t="n">
        <x:f>'درآمد'!G6</x:f>
        <x:v>-0.04906779485062995</x:v>
      </x:c>
      <x:c r="C7" s="51" t="n">
        <x:v>-0.0490677948506299</x:v>
      </x:c>
      <x:c r="D7" s="52" t="n">
        <x:f>B7-C7</x:f>
        <x:v>-5.551115123125783e-17</x:v>
      </x:c>
      <x:c r="E7" s="53" t="n">
        <x:v>1e-9</x:v>
      </x:c>
      <x:c r="F7" s="3"/>
      <x:c r="G7" s="3"/>
      <x:c r="H7" s="3"/>
      <x:c r="I7" s="3"/>
    </x:row>
    <x:row r="8" ht="25" customHeight="1">
      <x:c r="A8" s="2" t="str">
        <x:v>رشد ماهانه به پرداخت ملت</x:v>
      </x:c>
      <x:c r="B8" s="51" t="n">
        <x:f>'درآمد'!G7</x:f>
        <x:v>-0.024697281092984746</x:v>
      </x:c>
      <x:c r="C8" s="51" t="n">
        <x:v>-0.024697281092984805</x:v>
      </x:c>
      <x:c r="D8" s="52" t="n">
        <x:f>B8-C8</x:f>
        <x:v>5.898059818321144e-17</x:v>
      </x:c>
      <x:c r="E8" s="53" t="n">
        <x:v>1e-9</x:v>
      </x:c>
      <x:c r="F8" s="3"/>
      <x:c r="G8" s="3"/>
      <x:c r="H8" s="3"/>
      <x:c r="I8" s="3"/>
    </x:row>
    <x:row r="9" ht="25" customHeight="1">
      <x:c r="A9" s="2" t="str">
        <x:v>رشد ماهانه تجارت الکترونیک پارسیان</x:v>
      </x:c>
      <x:c r="B9" s="51" t="n">
        <x:f>'درآمد'!G8</x:f>
        <x:v>-0.012525246498401144</x:v>
      </x:c>
      <x:c r="C9" s="51" t="n">
        <x:v>-0.012525246498401137</x:v>
      </x:c>
      <x:c r="D9" s="52" t="n">
        <x:f>B9-C9</x:f>
        <x:v>-6.938893903907228e-18</x:v>
      </x:c>
      <x:c r="E9" s="53" t="n">
        <x:v>1e-9</x:v>
      </x:c>
      <x:c r="F9" s="3"/>
      <x:c r="G9" s="3"/>
      <x:c r="H9" s="3"/>
      <x:c r="I9" s="3"/>
    </x:row>
    <x:row r="10" ht="25" customHeight="1">
      <x:c r="A10" s="2" t="str">
        <x:v>رشد ماهانه پرداخت الکترونیک سامان</x:v>
      </x:c>
      <x:c r="B10" s="51" t="n">
        <x:f>'درآمد'!G9</x:f>
        <x:v>-0.03473019791500176</x:v>
      </x:c>
      <x:c r="C10" s="51" t="n">
        <x:v>-0.03473019791500186</x:v>
      </x:c>
      <x:c r="D10" s="52" t="n">
        <x:f>B10-C10</x:f>
        <x:v>1.0408340855860843e-16</x:v>
      </x:c>
      <x:c r="E10" s="53" t="n">
        <x:v>1e-9</x:v>
      </x:c>
      <x:c r="F10" s="3"/>
      <x:c r="G10" s="3"/>
      <x:c r="H10" s="3"/>
      <x:c r="I10" s="3"/>
    </x:row>
    <x:row r="11" ht="25" customHeight="1">
      <x:c r="A11" s="2" t="str">
        <x:v>رشد ماهانه پرداخت الکترونیک پاسارگاد</x:v>
      </x:c>
      <x:c r="B11" s="51" t="n">
        <x:f>'درآمد'!G10</x:f>
        <x:v>0.019757927422469068</x:v>
      </x:c>
      <x:c r="C11" s="51" t="n">
        <x:v>0.019757927422469016</x:v>
      </x:c>
      <x:c r="D11" s="52" t="n">
        <x:f>B11-C11</x:f>
        <x:v>5.204170427930421e-17</x:v>
      </x:c>
      <x:c r="E11" s="53" t="n">
        <x:v>1e-9</x:v>
      </x:c>
      <x:c r="F11" s="3"/>
      <x:c r="G11" s="3"/>
      <x:c r="H11" s="3"/>
      <x:c r="I11" s="3"/>
    </x:row>
    <x:row r="12" ht="25" customHeight="1">
      <x:c r="A12" s="2" t="str">
        <x:v>رشد ماهانه کارت اعتباری ایران کیش</x:v>
      </x:c>
      <x:c r="B12" s="51" t="n">
        <x:f>'درآمد'!G11</x:f>
        <x:v>0.08916103003743325</x:v>
      </x:c>
      <x:c r="C12" s="51" t="n">
        <x:v>0.08916103003743334</x:v>
      </x:c>
      <x:c r="D12" s="52" t="n">
        <x:f>B12-C12</x:f>
        <x:v>-8.326672684688674e-17</x:v>
      </x:c>
      <x:c r="E12" s="53" t="n">
        <x:v>1e-9</x:v>
      </x:c>
      <x:c r="F12" s="3"/>
      <x:c r="G12" s="3"/>
      <x:c r="H12" s="3"/>
      <x:c r="I12" s="3"/>
    </x:row>
    <x:row r="13" ht="25" customHeight="1">
      <x:c r="A13" s="2" t="str">
        <x:v>جمع سهم تعداد 1404-07</x:v>
      </x:c>
      <x:c r="B13" s="51" t="n">
        <x:f>SUM('داده‌ها'!C35,'داده‌ها'!C38,'داده‌ها'!C41,'داده‌ها'!C44,'داده‌ها'!C47,'داده‌ها'!C50,'داده‌ها'!C53,'داده‌ها'!C56,'داده‌ها'!C59,'داده‌ها'!C62,'داده‌ها'!C65,'داده‌ها'!C68)</x:f>
        <x:v>99.99</x:v>
      </x:c>
      <x:c r="C13" s="51" t="n">
        <x:v>100</x:v>
      </x:c>
      <x:c r="D13" s="52" t="n">
        <x:f>B13-C13</x:f>
        <x:v>-0.010000000000005116</x:v>
      </x:c>
      <x:c r="E13" s="53" t="n">
        <x:v>0.06</x:v>
      </x:c>
      <x:c r="F13" s="3"/>
      <x:c r="G13" s="3"/>
      <x:c r="H13" s="3"/>
      <x:c r="I13" s="3"/>
    </x:row>
    <x:row r="14" ht="25" customHeight="1">
      <x:c r="A14" s="2" t="str">
        <x:v>جمع سهم مبلغ 1404-07</x:v>
      </x:c>
      <x:c r="B14" s="51" t="n">
        <x:f>SUM('داده‌ها'!D35,'داده‌ها'!D38,'داده‌ها'!D41,'داده‌ها'!D44,'داده‌ها'!D47,'داده‌ها'!D50,'داده‌ها'!D53,'داده‌ها'!D56,'داده‌ها'!D59,'داده‌ها'!D62,'داده‌ها'!D65,'داده‌ها'!D68)</x:f>
        <x:v>99.99999999999999</x:v>
      </x:c>
      <x:c r="C14" s="51" t="n">
        <x:v>100</x:v>
      </x:c>
      <x:c r="D14" s="52" t="n">
        <x:f>B14-C14</x:f>
        <x:v>-1.4210854715202004e-14</x:v>
      </x:c>
      <x:c r="E14" s="53" t="n">
        <x:v>0.06</x:v>
      </x:c>
      <x:c r="F14" s="3"/>
      <x:c r="G14" s="3"/>
      <x:c r="H14" s="3"/>
      <x:c r="I14" s="3"/>
    </x:row>
    <x:row r="15" ht="25" customHeight="1">
      <x:c r="A15" s="2" t="str">
        <x:v>جمع سهم تعداد 1405-06</x:v>
      </x:c>
      <x:c r="B15" s="51" t="n">
        <x:f>SUM('داده‌ها'!C36,'داده‌ها'!C39,'داده‌ها'!C42,'داده‌ها'!C45,'داده‌ها'!C48,'داده‌ها'!C51,'داده‌ها'!C54,'داده‌ها'!C57,'داده‌ها'!C60,'داده‌ها'!C63,'داده‌ها'!C66,'داده‌ها'!C69)</x:f>
        <x:v>100.01999999999998</x:v>
      </x:c>
      <x:c r="C15" s="51" t="n">
        <x:v>100</x:v>
      </x:c>
      <x:c r="D15" s="52" t="n">
        <x:f>B15-C15</x:f>
        <x:v>0.01999999999998181</x:v>
      </x:c>
      <x:c r="E15" s="53" t="n">
        <x:v>0.06</x:v>
      </x:c>
      <x:c r="F15" s="3"/>
      <x:c r="G15" s="3"/>
      <x:c r="H15" s="3"/>
      <x:c r="I15" s="3"/>
    </x:row>
    <x:row r="16" ht="25" customHeight="1">
      <x:c r="A16" s="2" t="str">
        <x:v>جمع سهم مبلغ 1405-06</x:v>
      </x:c>
      <x:c r="B16" s="51" t="n">
        <x:f>SUM('داده‌ها'!D36,'داده‌ها'!D39,'داده‌ها'!D42,'داده‌ها'!D45,'داده‌ها'!D48,'داده‌ها'!D51,'داده‌ها'!D54,'داده‌ها'!D57,'داده‌ها'!D60,'داده‌ها'!D63,'داده‌ها'!D66,'داده‌ها'!D69)</x:f>
        <x:v>100.00000000000001</x:v>
      </x:c>
      <x:c r="C16" s="51" t="n">
        <x:v>100</x:v>
      </x:c>
      <x:c r="D16" s="52" t="n">
        <x:f>B16-C16</x:f>
        <x:v>1.4210854715202004e-14</x:v>
      </x:c>
      <x:c r="E16" s="53" t="n">
        <x:v>0.06</x:v>
      </x:c>
      <x:c r="F16" s="3"/>
      <x:c r="G16" s="3"/>
      <x:c r="H16" s="3"/>
      <x:c r="I16" s="3"/>
    </x:row>
    <x:row r="17" ht="25" customHeight="1">
      <x:c r="A17" s="2" t="str">
        <x:v>جمع سهم تعداد 1405-07</x:v>
      </x:c>
      <x:c r="B17" s="51" t="n">
        <x:f>SUM('داده‌ها'!C37,'داده‌ها'!C40,'داده‌ها'!C43,'داده‌ها'!C46,'داده‌ها'!C49,'داده‌ها'!C52,'داده‌ها'!C55,'داده‌ها'!C58,'داده‌ها'!C61,'داده‌ها'!C64,'داده‌ها'!C67,'داده‌ها'!C70)</x:f>
        <x:v>99.99999999999999</x:v>
      </x:c>
      <x:c r="C17" s="51" t="n">
        <x:v>100</x:v>
      </x:c>
      <x:c r="D17" s="52" t="n">
        <x:f>B17-C17</x:f>
        <x:v>-1.4210854715202004e-14</x:v>
      </x:c>
      <x:c r="E17" s="53" t="n">
        <x:v>0.06</x:v>
      </x:c>
      <x:c r="F17" s="3"/>
      <x:c r="G17" s="3"/>
      <x:c r="H17" s="3"/>
      <x:c r="I17" s="3"/>
    </x:row>
    <x:row r="18" ht="25" customHeight="1">
      <x:c r="A18" s="2" t="str">
        <x:v>جمع سهم مبلغ 1405-07</x:v>
      </x:c>
      <x:c r="B18" s="51" t="n">
        <x:f>SUM('داده‌ها'!D37,'داده‌ها'!D40,'داده‌ها'!D43,'داده‌ها'!D46,'داده‌ها'!D49,'داده‌ها'!D52,'داده‌ها'!D55,'داده‌ها'!D58,'داده‌ها'!D61,'داده‌ها'!D64,'داده‌ها'!D67,'داده‌ها'!D70)</x:f>
        <x:v>100.00999999999999</x:v>
      </x:c>
      <x:c r="C18" s="51" t="n">
        <x:v>100</x:v>
      </x:c>
      <x:c r="D18" s="52" t="n">
        <x:f>B18-C18</x:f>
        <x:v>0.009999999999990905</x:v>
      </x:c>
      <x:c r="E18" s="53" t="n">
        <x:v>0.06</x:v>
      </x:c>
      <x:c r="F18" s="3"/>
      <x:c r="G18" s="3"/>
      <x:c r="H18" s="3"/>
      <x:c r="I18" s="3"/>
    </x:row>
    <x:row r="19" ht="25" customHeight="1">
      <x:c r="A19" s="2" t="str">
        <x:v>ضریب کارمزد آسان پرداخت پرشین</x:v>
      </x:c>
      <x:c r="B19" s="51" t="n">
        <x:f>'سناریو'!E7</x:f>
        <x:v>424.05877696252145</x:v>
      </x:c>
      <x:c r="C19" s="51" t="n">
        <x:v>424.0587769625215</x:v>
      </x:c>
      <x:c r="D19" s="52" t="n">
        <x:f>B19-C19</x:f>
        <x:v>-5.684341886080802e-14</x:v>
      </x:c>
      <x:c r="E19" s="53" t="n">
        <x:v>1e-7</x:v>
      </x:c>
      <x:c r="F19" s="3"/>
      <x:c r="G19" s="3"/>
      <x:c r="H19" s="3"/>
      <x:c r="I19" s="3"/>
    </x:row>
    <x:row r="20" ht="25" customHeight="1">
      <x:c r="A20" s="2" t="str">
        <x:v>ضریب کارمزد به پرداخت ملت</x:v>
      </x:c>
      <x:c r="B20" s="51" t="n">
        <x:f>'سناریو'!E8</x:f>
        <x:v>467.978647513451</x:v>
      </x:c>
      <x:c r="C20" s="51" t="n">
        <x:v>467.9786475134509</x:v>
      </x:c>
      <x:c r="D20" s="52" t="n">
        <x:f>B20-C20</x:f>
        <x:v>1.1368683772161603e-13</x:v>
      </x:c>
      <x:c r="E20" s="53" t="n">
        <x:v>1e-7</x:v>
      </x:c>
      <x:c r="F20" s="3"/>
      <x:c r="G20" s="3"/>
      <x:c r="H20" s="3"/>
      <x:c r="I20" s="3"/>
    </x:row>
    <x:row r="21" ht="25" customHeight="1">
      <x:c r="A21" s="2" t="str">
        <x:v>ضریب کارمزد پرداخت الکترونیک پاسارگاد</x:v>
      </x:c>
      <x:c r="B21" s="51" t="n">
        <x:f>'سناریو'!E9</x:f>
        <x:v>534.7396154833202</x:v>
      </x:c>
      <x:c r="C21" s="51" t="n">
        <x:v>534.7396154833202</x:v>
      </x:c>
      <x:c r="D21" s="52" t="n">
        <x:f>B21-C21</x:f>
        <x:v>0</x:v>
      </x:c>
      <x:c r="E21" s="53" t="n">
        <x:v>1e-7</x:v>
      </x:c>
      <x:c r="F21" s="3"/>
      <x:c r="G21" s="3"/>
      <x:c r="H21" s="3"/>
      <x:c r="I21" s="3"/>
    </x:row>
    <x:row r="22" ht="25" customHeight="1">
      <x:c r="A22" s="2" t="str">
        <x:v>بازه تعدادی پرداخت نوین آرین</x:v>
      </x:c>
      <x:c r="B22" s="51" t="n">
        <x:f>'سناریو'!D18</x:f>
        <x:v>228.02942714285712</x:v>
      </x:c>
      <x:c r="C22" s="51" t="n">
        <x:v>228.02942714285714</x:v>
      </x:c>
      <x:c r="D22" s="52" t="n">
        <x:f>B22-C22</x:f>
        <x:v>-2.842170943040401e-14</x:v>
      </x:c>
      <x:c r="E22" s="53" t="n">
        <x:v>1e-7</x:v>
      </x:c>
      <x:c r="F22" s="3"/>
      <x:c r="G22" s="3"/>
      <x:c r="H22" s="3"/>
      <x:c r="I22" s="3"/>
    </x:row>
    <x:row r="23" ht="25" customHeight="1">
      <x:c r="A23" s="2" t="str">
        <x:v>بازه تعدادی امیدپی</x:v>
      </x:c>
      <x:c r="B23" s="51" t="n">
        <x:f>'سناریو'!D19</x:f>
        <x:v>156.75771857142857</x:v>
      </x:c>
      <x:c r="C23" s="51" t="n">
        <x:v>156.75771857142857</x:v>
      </x:c>
      <x:c r="D23" s="52" t="n">
        <x:f>B23-C23</x:f>
        <x:v>0</x:v>
      </x:c>
      <x:c r="E23" s="53" t="n">
        <x:v>1e-7</x:v>
      </x:c>
      <x:c r="F23" s="3"/>
      <x:c r="G23" s="3"/>
      <x:c r="H23" s="3"/>
      <x:c r="I23" s="3"/>
    </x:row>
    <x:row r="24" ht="25" customHeight="1">
      <x:c r="A24" s="2" t="str">
        <x:v>بازه تعدادی پرداخت الکترونیک سداد</x:v>
      </x:c>
      <x:c r="B24" s="51" t="n">
        <x:f>'سناریو'!D20</x:f>
        <x:v>128.72951857142857</x:v>
      </x:c>
      <x:c r="C24" s="51" t="n">
        <x:v>128.72951857142857</x:v>
      </x:c>
      <x:c r="D24" s="52" t="n">
        <x:f>B24-C24</x:f>
        <x:v>0</x:v>
      </x:c>
      <x:c r="E24" s="53" t="n">
        <x:v>1e-7</x:v>
      </x:c>
      <x:c r="F24" s="3"/>
      <x:c r="G24" s="3"/>
      <x:c r="H24" s="3"/>
      <x:c r="I24" s="3"/>
    </x:row>
    <x:row r="25" ht="25" customHeight="1">
      <x:c r="A25" s="2" t="str">
        <x:v>بازه تعدادی پرداخت الکترونیک سپهر</x:v>
      </x:c>
      <x:c r="B25" s="51" t="n">
        <x:f>'سناریو'!D21</x:f>
        <x:v>73.07352142857141</x:v>
      </x:c>
      <x:c r="C25" s="51" t="n">
        <x:v>73.07352142857142</x:v>
      </x:c>
      <x:c r="D25" s="52" t="n">
        <x:f>B25-C25</x:f>
        <x:v>-1.4210854715202004e-14</x:v>
      </x:c>
      <x:c r="E25" s="53" t="n">
        <x:v>1e-7</x:v>
      </x:c>
      <x:c r="F25" s="3"/>
      <x:c r="G25" s="3"/>
      <x:c r="H25" s="3"/>
      <x:c r="I25" s="3"/>
    </x:row>
    <x:row r="26" ht="25" customHeight="1">
      <x:c r="A26" s="2" t="str">
        <x:v>بازه تعدادی فن آوا کارت</x:v>
      </x:c>
      <x:c r="B26" s="51" t="n">
        <x:f>'سناریو'!D22</x:f>
        <x:v>34.03424285714285</x:v>
      </x:c>
      <x:c r="C26" s="51" t="n">
        <x:v>34.03424285714286</x:v>
      </x:c>
      <x:c r="D26" s="52" t="n">
        <x:f>B26-C26</x:f>
        <x:v>-7.105427357601002e-15</x:v>
      </x:c>
      <x:c r="E26" s="53" t="n">
        <x:v>1e-7</x:v>
      </x:c>
      <x:c r="F26" s="3"/>
      <x:c r="G26" s="3"/>
      <x:c r="H26" s="3"/>
      <x:c r="I26" s="3"/>
    </x:row>
    <x:row r="27" ht="25" customHeight="1">
      <x:c r="A27" s="2" t="str">
        <x:v>بازه تعدادی الکترونیک کارت دماوند</x:v>
      </x:c>
      <x:c r="B27" s="51" t="n">
        <x:f>'سناریو'!D23</x:f>
        <x:v>4.604632857142857</x:v>
      </x:c>
      <x:c r="C27" s="51" t="n">
        <x:v>4.604632857142858</x:v>
      </x:c>
      <x:c r="D27" s="52" t="n">
        <x:f>B27-C27</x:f>
        <x:v>-8.881784197001252e-16</x:v>
      </x:c>
      <x:c r="E27" s="53" t="n">
        <x:v>1e-7</x:v>
      </x:c>
      <x:c r="F27" s="3"/>
      <x:c r="G27" s="3"/>
      <x:c r="H27" s="3"/>
      <x:c r="I27" s="3"/>
    </x:row>
    <x:row r="28" ht="25" customHeight="1">
      <x:c r="A28" s="2" t="str">
        <x:v>فروش شارژ 1405-07</x:v>
      </x:c>
      <x:c r="B28" s="51" t="n">
        <x:f>'درآمد'!D60</x:f>
        <x:v>4349.8837</x:v>
      </x:c>
      <x:c r="C28" s="51" t="n">
        <x:v>4349.8837</x:v>
      </x:c>
      <x:c r="D28" s="52" t="n">
        <x:f>B28-C28</x:f>
        <x:v>0</x:v>
      </x:c>
      <x:c r="E28" s="53" t="n">
        <x:v>1e-7</x:v>
      </x:c>
      <x:c r="F28" s="3"/>
      <x:c r="G28" s="3"/>
      <x:c r="H28" s="3"/>
      <x:c r="I28" s="3"/>
    </x:row>
    <x:row r="29" ht="25" customHeight="1">
      <x:c r="A29" s="2" t="str">
        <x:v>فروش شارژ 1405-06</x:v>
      </x:c>
      <x:c r="B29" s="51" t="n">
        <x:f>'درآمد'!C60</x:f>
        <x:v>4496.6126</x:v>
      </x:c>
      <x:c r="C29" s="51" t="n">
        <x:v>4496.6126</x:v>
      </x:c>
      <x:c r="D29" s="52" t="n">
        <x:f>B29-C29</x:f>
        <x:v>0</x:v>
      </x:c>
      <x:c r="E29" s="53" t="n">
        <x:v>1e-7</x:v>
      </x:c>
      <x:c r="F29" s="3"/>
      <x:c r="G29" s="3"/>
      <x:c r="H29" s="3"/>
      <x:c r="I29" s="3"/>
    </x:row>
    <x:row r="30" ht="25" customHeight="1">
      <x:c r="A30" s="2" t="str">
        <x:v>فروش شارژ 1404-07</x:v>
      </x:c>
      <x:c r="B30" s="51" t="n">
        <x:f>'درآمد'!B60</x:f>
        <x:v>2824.9377</x:v>
      </x:c>
      <x:c r="C30" s="51" t="n">
        <x:v>2824.9377</x:v>
      </x:c>
      <x:c r="D30" s="52" t="n">
        <x:f>B30-C30</x:f>
        <x:v>0</x:v>
      </x:c>
      <x:c r="E30" s="53" t="n">
        <x:v>1e-7</x:v>
      </x:c>
      <x:c r="F30" s="3"/>
      <x:c r="G30" s="3"/>
      <x:c r="H30" s="3"/>
      <x:c r="I30" s="3"/>
    </x:row>
    <x:row r="31" ht="25" customHeight="1">
      <x:c r="A31" s="2" t="str">
        <x:v>جمع اجزای کدال AP 1405-07</x:v>
      </x:c>
      <x:c r="B31" s="51" t="n">
        <x:f>SUM('داده‌ها'!D82,'داده‌ها'!D83,'داده‌ها'!D84,'داده‌ها'!D85)-'داده‌ها'!C8</x:f>
        <x:v>0</x:v>
      </x:c>
      <x:c r="C31" s="51" t="n">
        <x:v>0</x:v>
      </x:c>
      <x:c r="D31" s="52" t="n">
        <x:f>B31-C31</x:f>
        <x:v>0</x:v>
      </x:c>
      <x:c r="E31" s="53" t="n">
        <x:v>1e-7</x:v>
      </x:c>
      <x:c r="F31" s="3"/>
      <x:c r="G31" s="3"/>
      <x:c r="H31" s="3"/>
      <x:c r="I31" s="3"/>
    </x:row>
    <x:row r="32" ht="25" customHeight="1">
      <x:c r="A32" s="2" t="str">
        <x:v>جمع اجزای کدال AP 1404-07</x:v>
      </x:c>
      <x:c r="B32" s="51" t="n">
        <x:f>SUM('داده‌ها'!D86,'داده‌ها'!D87,'داده‌ها'!D88,'داده‌ها'!D89)-'داده‌ها'!C6</x:f>
        <x:v>0</x:v>
      </x:c>
      <x:c r="C32" s="51" t="n">
        <x:v>0</x:v>
      </x:c>
      <x:c r="D32" s="52" t="n">
        <x:f>B32-C32</x:f>
        <x:v>0</x:v>
      </x:c>
      <x:c r="E32" s="53" t="n">
        <x:v>1e-7</x:v>
      </x:c>
      <x:c r="F32" s="3"/>
      <x:c r="G32" s="3"/>
      <x:c r="H32" s="3"/>
      <x:c r="I32" s="3"/>
    </x:row>
    <x:row r="33" ht="25" customHeight="1">
      <x:c r="A33" s="2" t="str">
        <x:v>جمع اجزای کدال BEP 1405-07</x:v>
      </x:c>
      <x:c r="B33" s="51" t="n">
        <x:f>SUM('داده‌ها'!D90,'داده‌ها'!D91,'داده‌ها'!D92,'داده‌ها'!D93)-'داده‌ها'!C11</x:f>
        <x:v>0</x:v>
      </x:c>
      <x:c r="C33" s="51" t="n">
        <x:v>0</x:v>
      </x:c>
      <x:c r="D33" s="52" t="n">
        <x:f>B33-C33</x:f>
        <x:v>0</x:v>
      </x:c>
      <x:c r="E33" s="53" t="n">
        <x:v>1e-7</x:v>
      </x:c>
      <x:c r="F33" s="3"/>
      <x:c r="G33" s="3"/>
      <x:c r="H33" s="3"/>
      <x:c r="I33" s="3"/>
    </x:row>
    <x:row r="34" ht="25" customHeight="1">
      <x:c r="A34" s="2" t="str">
        <x:v>جمع اجزای کدال BEP 1404-07</x:v>
      </x:c>
      <x:c r="B34" s="51" t="n">
        <x:f>SUM('داده‌ها'!D94,'داده‌ها'!D95,'داده‌ها'!D96,'داده‌ها'!D97)-'داده‌ها'!C9</x:f>
        <x:v>0</x:v>
      </x:c>
      <x:c r="C34" s="51" t="n">
        <x:v>0</x:v>
      </x:c>
      <x:c r="D34" s="52" t="n">
        <x:f>B34-C34</x:f>
        <x:v>0</x:v>
      </x:c>
      <x:c r="E34" s="53" t="n">
        <x:v>1e-7</x:v>
      </x:c>
      <x:c r="F34" s="3"/>
      <x:c r="G34" s="3"/>
      <x:c r="H34" s="3"/>
      <x:c r="I34" s="3"/>
    </x:row>
    <x:row r="35" ht="25" customHeight="1">
      <x:c r="A35" s="2" t="str">
        <x:v>جمع اجزای کدال PEP 1405-07</x:v>
      </x:c>
      <x:c r="B35" s="51" t="n">
        <x:f>SUM('داده‌ها'!D98,'داده‌ها'!D99,'داده‌ها'!D100,'داده‌ها'!D101,'داده‌ها'!D102,'داده‌ها'!D103)-'داده‌ها'!C20</x:f>
        <x:v>0</x:v>
      </x:c>
      <x:c r="C35" s="51" t="n">
        <x:v>0</x:v>
      </x:c>
      <x:c r="D35" s="52" t="n">
        <x:f>B35-C35</x:f>
        <x:v>0</x:v>
      </x:c>
      <x:c r="E35" s="53" t="n">
        <x:v>1e-7</x:v>
      </x:c>
      <x:c r="F35" s="3"/>
      <x:c r="G35" s="3"/>
      <x:c r="H35" s="3"/>
      <x:c r="I35" s="3"/>
    </x:row>
    <x:row r="36" ht="25" customHeight="1">
      <x:c r="A36" s="2" t="str">
        <x:v>جمع اجزای کدال PEP 1404-07</x:v>
      </x:c>
      <x:c r="B36" s="51" t="n">
        <x:f>SUM('داده‌ها'!D104,'داده‌ها'!D105,'داده‌ها'!D106,'داده‌ها'!D107,'داده‌ها'!D108,'داده‌ها'!D109,'داده‌ها'!D110,'داده‌ها'!D111,'داده‌ها'!D112)-'داده‌ها'!C18</x:f>
        <x:v>0</x:v>
      </x:c>
      <x:c r="C36" s="51" t="n">
        <x:v>0</x:v>
      </x:c>
      <x:c r="D36" s="52" t="n">
        <x:f>B36-C36</x:f>
        <x:v>0</x:v>
      </x:c>
      <x:c r="E36" s="53" t="n">
        <x:v>1e-7</x:v>
      </x:c>
      <x:c r="F36" s="3"/>
      <x:c r="G36" s="3"/>
      <x:c r="H36" s="3"/>
      <x:c r="I36" s="3"/>
    </x:row>
    <x:row r="37" ht="25" customHeight="1">
      <x:c r="A37" s="2" t="str">
        <x:v>جمع اجزای کدال RTP 1405-07</x:v>
      </x:c>
      <x:c r="B37" s="51" t="n">
        <x:f>SUM('داده‌ها'!D113,'داده‌ها'!D114,'داده‌ها'!D115)-'داده‌ها'!C14</x:f>
        <x:v>0</x:v>
      </x:c>
      <x:c r="C37" s="51" t="n">
        <x:v>0</x:v>
      </x:c>
      <x:c r="D37" s="52" t="n">
        <x:f>B37-C37</x:f>
        <x:v>0</x:v>
      </x:c>
      <x:c r="E37" s="53" t="n">
        <x:v>1e-7</x:v>
      </x:c>
      <x:c r="F37" s="3"/>
      <x:c r="G37" s="3"/>
      <x:c r="H37" s="3"/>
      <x:c r="I37" s="3"/>
    </x:row>
    <x:row r="38" ht="25" customHeight="1">
      <x:c r="A38" s="2" t="str">
        <x:v>جمع اجزای کدال RTP 1404-07</x:v>
      </x:c>
      <x:c r="B38" s="51" t="n">
        <x:f>SUM('داده‌ها'!D116,'داده‌ها'!D117,'داده‌ها'!D118)-'داده‌ها'!C12</x:f>
        <x:v>0</x:v>
      </x:c>
      <x:c r="C38" s="51" t="n">
        <x:v>0</x:v>
      </x:c>
      <x:c r="D38" s="52" t="n">
        <x:f>B38-C38</x:f>
        <x:v>0</x:v>
      </x:c>
      <x:c r="E38" s="53" t="n">
        <x:v>1e-7</x:v>
      </x:c>
      <x:c r="F38" s="3"/>
      <x:c r="G38" s="3"/>
      <x:c r="H38" s="3"/>
      <x:c r="I38" s="3"/>
    </x:row>
    <x:row r="39" ht="25" customHeight="1">
      <x:c r="A39" s="2" t="str">
        <x:v>جمع اجزای کدال SEP 1405-07</x:v>
      </x:c>
      <x:c r="B39" s="51" t="n">
        <x:f>SUM('داده‌ها'!D119,'داده‌ها'!D120,'داده‌ها'!D121,'داده‌ها'!D122,'داده‌ها'!D123)-'داده‌ها'!C17</x:f>
        <x:v>0</x:v>
      </x:c>
      <x:c r="C39" s="51" t="n">
        <x:v>0</x:v>
      </x:c>
      <x:c r="D39" s="52" t="n">
        <x:f>B39-C39</x:f>
        <x:v>0</x:v>
      </x:c>
      <x:c r="E39" s="53" t="n">
        <x:v>1e-7</x:v>
      </x:c>
      <x:c r="F39" s="3"/>
      <x:c r="G39" s="3"/>
      <x:c r="H39" s="3"/>
      <x:c r="I39" s="3"/>
    </x:row>
    <x:row r="40" ht="25" customHeight="1">
      <x:c r="A40" s="2" t="str">
        <x:v>جمع اجزای کدال SEP 1404-07</x:v>
      </x:c>
      <x:c r="B40" s="51" t="n">
        <x:f>SUM('داده‌ها'!D124,'داده‌ها'!D125,'داده‌ها'!D126,'داده‌ها'!D127,'داده‌ها'!D128,'داده‌ها'!D129,'داده‌ها'!D130,'داده‌ها'!D131,'داده‌ها'!D132)-'داده‌ها'!C15</x:f>
        <x:v>0</x:v>
      </x:c>
      <x:c r="C40" s="51" t="n">
        <x:v>0</x:v>
      </x:c>
      <x:c r="D40" s="52" t="n">
        <x:f>B40-C40</x:f>
        <x:v>0</x:v>
      </x:c>
      <x:c r="E40" s="53" t="n">
        <x:v>1e-7</x:v>
      </x:c>
      <x:c r="F40" s="3"/>
      <x:c r="G40" s="3"/>
      <x:c r="H40" s="3"/>
      <x:c r="I40" s="3"/>
    </x:row>
    <x:row r="41" ht="25" customHeight="1">
      <x:c r="A41" s="2" t="str">
        <x:v>جمع اجزای کدال KISH 1405-07</x:v>
      </x:c>
      <x:c r="B41" s="51" t="n">
        <x:f>SUM('داده‌ها'!D133,'داده‌ها'!D134)-'داده‌ها'!C23</x:f>
        <x:v>0</x:v>
      </x:c>
      <x:c r="C41" s="51" t="n">
        <x:v>0</x:v>
      </x:c>
      <x:c r="D41" s="52" t="n">
        <x:f>B41-C41</x:f>
        <x:v>0</x:v>
      </x:c>
      <x:c r="E41" s="53" t="n">
        <x:v>1e-7</x:v>
      </x:c>
      <x:c r="F41" s="3"/>
      <x:c r="G41" s="3"/>
      <x:c r="H41" s="3"/>
      <x:c r="I41" s="3"/>
    </x:row>
    <x:row r="42" ht="25" customHeight="1">
      <x:c r="A42" s="2" t="str">
        <x:v>جمع اجزای کدال KISH 1404-07</x:v>
      </x:c>
      <x:c r="B42" s="51" t="n">
        <x:f>SUM('داده‌ها'!D135,'داده‌ها'!D136)-'داده‌ها'!C21</x:f>
        <x:v>0</x:v>
      </x:c>
      <x:c r="C42" s="51" t="n">
        <x:v>0</x:v>
      </x:c>
      <x:c r="D42" s="52" t="n">
        <x:f>B42-C42</x:f>
        <x:v>0</x:v>
      </x:c>
      <x:c r="E42" s="53" t="n">
        <x:v>1e-7</x:v>
      </x:c>
      <x:c r="F42" s="3"/>
      <x:c r="G42" s="3"/>
      <x:c r="H42" s="3"/>
      <x:c r="I42" s="3"/>
    </x:row>
    <x:row r="43" ht="25" customHeight="1">
      <x:c r="A43" s="2" t="str">
        <x:v>جمع اجزای کدال AP 1405-06</x:v>
      </x:c>
      <x:c r="B43" s="51" t="n">
        <x:f>SUM('داده‌ها'!D137,'داده‌ها'!D138,'داده‌ها'!D139,'داده‌ها'!D140)-'داده‌ها'!C7</x:f>
        <x:v>0</x:v>
      </x:c>
      <x:c r="C43" s="51" t="n">
        <x:v>0</x:v>
      </x:c>
      <x:c r="D43" s="52" t="n">
        <x:f>B43-C43</x:f>
        <x:v>0</x:v>
      </x:c>
      <x:c r="E43" s="53" t="n">
        <x:v>1e-7</x:v>
      </x:c>
      <x:c r="F43" s="3"/>
      <x:c r="G43" s="3"/>
      <x:c r="H43" s="3"/>
      <x:c r="I43" s="3"/>
    </x:row>
    <x:row r="44" ht="25" customHeight="1">
      <x:c r="A44" s="2" t="str">
        <x:v>جمع اجزای کدال BEP 1405-06</x:v>
      </x:c>
      <x:c r="B44" s="51" t="n">
        <x:f>SUM('داده‌ها'!D141,'داده‌ها'!D142,'داده‌ها'!D143,'داده‌ها'!D144)-'داده‌ها'!C10</x:f>
        <x:v>0</x:v>
      </x:c>
      <x:c r="C44" s="51" t="n">
        <x:v>0</x:v>
      </x:c>
      <x:c r="D44" s="52" t="n">
        <x:f>B44-C44</x:f>
        <x:v>0</x:v>
      </x:c>
      <x:c r="E44" s="53" t="n">
        <x:v>1e-7</x:v>
      </x:c>
      <x:c r="F44" s="3"/>
      <x:c r="G44" s="3"/>
      <x:c r="H44" s="3"/>
      <x:c r="I44" s="3"/>
    </x:row>
    <x:row r="45" ht="25" customHeight="1">
      <x:c r="A45" s="2" t="str">
        <x:v>جمع اجزای کدال RTP 1405-06</x:v>
      </x:c>
      <x:c r="B45" s="51" t="n">
        <x:f>SUM('داده‌ها'!D145,'داده‌ها'!D146,'داده‌ها'!D147)-'داده‌ها'!C13</x:f>
        <x:v>0</x:v>
      </x:c>
      <x:c r="C45" s="51" t="n">
        <x:v>0</x:v>
      </x:c>
      <x:c r="D45" s="52" t="n">
        <x:f>B45-C45</x:f>
        <x:v>0</x:v>
      </x:c>
      <x:c r="E45" s="53" t="n">
        <x:v>1e-7</x:v>
      </x:c>
      <x:c r="F45" s="3"/>
      <x:c r="G45" s="3"/>
      <x:c r="H45" s="3"/>
      <x:c r="I45" s="3"/>
    </x:row>
    <x:row r="46" ht="25" customHeight="1">
      <x:c r="A46" s="2" t="str">
        <x:v>جمع اجزای کدال SEP 1405-06</x:v>
      </x:c>
      <x:c r="B46" s="51" t="n">
        <x:f>SUM('داده‌ها'!D148,'داده‌ها'!D149,'داده‌ها'!D150,'داده‌ها'!D151,'داده‌ها'!D152)-'داده‌ها'!C16</x:f>
        <x:v>0</x:v>
      </x:c>
      <x:c r="C46" s="51" t="n">
        <x:v>0</x:v>
      </x:c>
      <x:c r="D46" s="52" t="n">
        <x:f>B46-C46</x:f>
        <x:v>0</x:v>
      </x:c>
      <x:c r="E46" s="53" t="n">
        <x:v>1e-7</x:v>
      </x:c>
      <x:c r="F46" s="3"/>
      <x:c r="G46" s="3"/>
      <x:c r="H46" s="3"/>
      <x:c r="I46" s="3"/>
    </x:row>
    <x:row r="47" ht="25" customHeight="1">
      <x:c r="A47" s="2" t="str">
        <x:v>جمع اجزای کدال PEP 1405-06</x:v>
      </x:c>
      <x:c r="B47" s="51" t="n">
        <x:f>SUM('داده‌ها'!D153,'داده‌ها'!D154,'داده‌ها'!D155,'داده‌ها'!D156,'داده‌ها'!D157,'داده‌ها'!D158)-'داده‌ها'!C19</x:f>
        <x:v>0</x:v>
      </x:c>
      <x:c r="C47" s="51" t="n">
        <x:v>0</x:v>
      </x:c>
      <x:c r="D47" s="52" t="n">
        <x:f>B47-C47</x:f>
        <x:v>0</x:v>
      </x:c>
      <x:c r="E47" s="53" t="n">
        <x:v>1e-7</x:v>
      </x:c>
      <x:c r="F47" s="3"/>
      <x:c r="G47" s="3"/>
      <x:c r="H47" s="3"/>
      <x:c r="I47" s="3"/>
    </x:row>
    <x:row r="48" ht="25" customHeight="1">
      <x:c r="A48" s="2" t="str">
        <x:v>جمع اجزای کدال KISH 1405-06</x:v>
      </x:c>
      <x:c r="B48" s="51" t="n">
        <x:f>SUM('داده‌ها'!D159,'داده‌ها'!D160)-'داده‌ها'!C22</x:f>
        <x:v>0</x:v>
      </x:c>
      <x:c r="C48" s="51" t="n">
        <x:v>0</x:v>
      </x:c>
      <x:c r="D48" s="52" t="n">
        <x:f>B48-C48</x:f>
        <x:v>0</x:v>
      </x:c>
      <x:c r="E48" s="53" t="n">
        <x:v>1e-7</x:v>
      </x:c>
      <x:c r="F48" s="3"/>
      <x:c r="G48" s="3"/>
      <x:c r="H48" s="3"/>
      <x:c r="I48" s="3"/>
    </x:row>
    <x:row r="49" ht="25" customHeight="1">
      <x:c r="A49" s="2" t="str">
        <x:v>محرک AP mom fee_shaparak</x:v>
      </x:c>
      <x:c r="B49" s="51" t="n">
        <x:f>'درآمد'!F17</x:f>
        <x:v>10.380899999999997</x:v>
      </x:c>
      <x:c r="C49" s="51" t="n">
        <x:v>10.3809</x:v>
      </x:c>
      <x:c r="D49" s="52" t="n">
        <x:f>B49-C49</x:f>
        <x:v>-3.552713678800501e-15</x:v>
      </x:c>
      <x:c r="E49" s="53" t="n">
        <x:v>1e-7</x:v>
      </x:c>
      <x:c r="F49" s="3"/>
      <x:c r="G49" s="3"/>
      <x:c r="H49" s="3"/>
      <x:c r="I49" s="3"/>
    </x:row>
    <x:row r="50" ht="25" customHeight="1">
      <x:c r="A50" s="2" t="str">
        <x:v>محرک AP mom other</x:v>
      </x:c>
      <x:c r="B50" s="51" t="n">
        <x:f>'درآمد'!F18</x:f>
        <x:v>-22.2895</x:v>
      </x:c>
      <x:c r="C50" s="51" t="n">
        <x:v>-22.2895</x:v>
      </x:c>
      <x:c r="D50" s="52" t="n">
        <x:f>B50-C50</x:f>
        <x:v>0</x:v>
      </x:c>
      <x:c r="E50" s="53" t="n">
        <x:v>1e-7</x:v>
      </x:c>
      <x:c r="F50" s="3"/>
      <x:c r="G50" s="3"/>
      <x:c r="H50" s="3"/>
      <x:c r="I50" s="3"/>
    </x:row>
    <x:row r="51" ht="25" customHeight="1">
      <x:c r="A51" s="2" t="str">
        <x:v>محرک AP mom pos_support</x:v>
      </x:c>
      <x:c r="B51" s="51" t="n">
        <x:f>'درآمد'!F19</x:f>
        <x:v>-3.1715</x:v>
      </x:c>
      <x:c r="C51" s="51" t="n">
        <x:v>-3.1715</x:v>
      </x:c>
      <x:c r="D51" s="52" t="n">
        <x:f>B51-C51</x:f>
        <x:v>0</x:v>
      </x:c>
      <x:c r="E51" s="53" t="n">
        <x:v>1e-7</x:v>
      </x:c>
      <x:c r="F51" s="3"/>
      <x:c r="G51" s="3"/>
      <x:c r="H51" s="3"/>
      <x:c r="I51" s="3"/>
    </x:row>
    <x:row r="52" ht="25" customHeight="1">
      <x:c r="A52" s="2" t="str">
        <x:v>محرک AP mom recharge</x:v>
      </x:c>
      <x:c r="B52" s="51" t="n">
        <x:f>'درآمد'!F20</x:f>
        <x:v>-85.59570000000008</x:v>
      </x:c>
      <x:c r="C52" s="51" t="n">
        <x:v>-85.5957</x:v>
      </x:c>
      <x:c r="D52" s="52" t="n">
        <x:f>B52-C52</x:f>
        <x:v>-8.526512829121202e-14</x:v>
      </x:c>
      <x:c r="E52" s="53" t="n">
        <x:v>1e-7</x:v>
      </x:c>
      <x:c r="F52" s="3"/>
      <x:c r="G52" s="3"/>
      <x:c r="H52" s="3"/>
      <x:c r="I52" s="3"/>
    </x:row>
    <x:row r="53" ht="25" customHeight="1">
      <x:c r="A53" s="2" t="str">
        <x:v>محرک BEP mom bank_contract</x:v>
      </x:c>
      <x:c r="B53" s="51" t="n">
        <x:f>'درآمد'!F21</x:f>
        <x:v>-61.935</x:v>
      </x:c>
      <x:c r="C53" s="51" t="n">
        <x:v>-61.935</x:v>
      </x:c>
      <x:c r="D53" s="52" t="n">
        <x:f>B53-C53</x:f>
        <x:v>0</x:v>
      </x:c>
      <x:c r="E53" s="53" t="n">
        <x:v>1e-7</x:v>
      </x:c>
      <x:c r="F53" s="3"/>
      <x:c r="G53" s="3"/>
      <x:c r="H53" s="3"/>
      <x:c r="I53" s="3"/>
    </x:row>
    <x:row r="54" ht="25" customHeight="1">
      <x:c r="A54" s="2" t="str">
        <x:v>محرک BEP mom fee_shaparak</x:v>
      </x:c>
      <x:c r="B54" s="51" t="n">
        <x:f>'درآمد'!F22</x:f>
        <x:v>20.209400000000016</x:v>
      </x:c>
      <x:c r="C54" s="51" t="n">
        <x:v>20.2094</x:v>
      </x:c>
      <x:c r="D54" s="52" t="n">
        <x:f>B54-C54</x:f>
        <x:v>1.7763568394002505e-14</x:v>
      </x:c>
      <x:c r="E54" s="53" t="n">
        <x:v>1e-7</x:v>
      </x:c>
      <x:c r="F54" s="3"/>
      <x:c r="G54" s="3"/>
      <x:c r="H54" s="3"/>
      <x:c r="I54" s="3"/>
    </x:row>
    <x:row r="55" ht="25" customHeight="1">
      <x:c r="A55" s="2" t="str">
        <x:v>محرک BEP mom other</x:v>
      </x:c>
      <x:c r="B55" s="51" t="n">
        <x:f>'درآمد'!F23</x:f>
        <x:v>5.1006</x:v>
      </x:c>
      <x:c r="C55" s="51" t="n">
        <x:v>5.1006</x:v>
      </x:c>
      <x:c r="D55" s="52" t="n">
        <x:f>B55-C55</x:f>
        <x:v>0</x:v>
      </x:c>
      <x:c r="E55" s="53" t="n">
        <x:v>1e-7</x:v>
      </x:c>
      <x:c r="F55" s="3"/>
      <x:c r="G55" s="3"/>
      <x:c r="H55" s="3"/>
      <x:c r="I55" s="3"/>
    </x:row>
    <x:row r="56" ht="25" customHeight="1">
      <x:c r="A56" s="2" t="str">
        <x:v>محرک BEP mom recharge</x:v>
      </x:c>
      <x:c r="B56" s="51" t="n">
        <x:f>'درآمد'!F24</x:f>
        <x:v>3.1183000000000334</x:v>
      </x:c>
      <x:c r="C56" s="51" t="n">
        <x:v>3.1183</x:v>
      </x:c>
      <x:c r="D56" s="52" t="n">
        <x:f>B56-C56</x:f>
        <x:v>3.3306690738754696e-14</x:v>
      </x:c>
      <x:c r="E56" s="53" t="n">
        <x:v>1e-7</x:v>
      </x:c>
      <x:c r="F56" s="3"/>
      <x:c r="G56" s="3"/>
      <x:c r="H56" s="3"/>
      <x:c r="I56" s="3"/>
    </x:row>
    <x:row r="57" ht="25" customHeight="1">
      <x:c r="A57" s="2" t="str">
        <x:v>محرک RTP mom card_subscription</x:v>
      </x:c>
      <x:c r="B57" s="51" t="n">
        <x:f>'درآمد'!F25</x:f>
        <x:v>-0.7507999999999999</x:v>
      </x:c>
      <x:c r="C57" s="51" t="n">
        <x:v>-0.7508</x:v>
      </x:c>
      <x:c r="D57" s="52" t="n">
        <x:f>B57-C57</x:f>
        <x:v>1.1102230246251565e-16</x:v>
      </x:c>
      <x:c r="E57" s="53" t="n">
        <x:v>1e-7</x:v>
      </x:c>
      <x:c r="F57" s="3"/>
      <x:c r="G57" s="3"/>
      <x:c r="H57" s="3"/>
      <x:c r="I57" s="3"/>
    </x:row>
    <x:row r="58" ht="25" customHeight="1">
      <x:c r="A58" s="2" t="str">
        <x:v>محرک RTP mom combined_rent_fee</x:v>
      </x:c>
      <x:c r="B58" s="51" t="n">
        <x:f>'درآمد'!F26</x:f>
        <x:v>21.468999999999994</x:v>
      </x:c>
      <x:c r="C58" s="51" t="n">
        <x:v>21.469</x:v>
      </x:c>
      <x:c r="D58" s="52" t="n">
        <x:f>B58-C58</x:f>
        <x:v>-7.105427357601002e-15</x:v>
      </x:c>
      <x:c r="E58" s="53" t="n">
        <x:v>1e-7</x:v>
      </x:c>
      <x:c r="F58" s="3"/>
      <x:c r="G58" s="3"/>
      <x:c r="H58" s="3"/>
      <x:c r="I58" s="3"/>
    </x:row>
    <x:row r="59" ht="25" customHeight="1">
      <x:c r="A59" s="2" t="str">
        <x:v>محرک RTP mom recharge</x:v>
      </x:c>
      <x:c r="B59" s="51" t="n">
        <x:f>'درآمد'!F27</x:f>
        <x:v>-36.58839999999998</x:v>
      </x:c>
      <x:c r="C59" s="51" t="n">
        <x:v>-36.5884</x:v>
      </x:c>
      <x:c r="D59" s="52" t="n">
        <x:f>B59-C59</x:f>
        <x:v>2.1316282072803006e-14</x:v>
      </x:c>
      <x:c r="E59" s="53" t="n">
        <x:v>1e-7</x:v>
      </x:c>
      <x:c r="F59" s="3"/>
      <x:c r="G59" s="3"/>
      <x:c r="H59" s="3"/>
      <x:c r="I59" s="3"/>
    </x:row>
    <x:row r="60" ht="25" customHeight="1">
      <x:c r="A60" s="2" t="str">
        <x:v>محرک SEP mom internet</x:v>
      </x:c>
      <x:c r="B60" s="51" t="n">
        <x:f>'درآمد'!F28</x:f>
        <x:v>2.6696999999999917</x:v>
      </x:c>
      <x:c r="C60" s="51" t="n">
        <x:v>2.6697</x:v>
      </x:c>
      <x:c r="D60" s="52" t="n">
        <x:f>B60-C60</x:f>
        <x:v>-8.43769498715119e-15</x:v>
      </x:c>
      <x:c r="E60" s="53" t="n">
        <x:v>1e-7</x:v>
      </x:c>
      <x:c r="F60" s="3"/>
      <x:c r="G60" s="3"/>
      <x:c r="H60" s="3"/>
      <x:c r="I60" s="3"/>
    </x:row>
    <x:row r="61" ht="25" customHeight="1">
      <x:c r="A61" s="2" t="str">
        <x:v>محرک SEP mom other</x:v>
      </x:c>
      <x:c r="B61" s="51" t="n">
        <x:f>'درآمد'!F29</x:f>
        <x:v>-33.7376</x:v>
      </x:c>
      <x:c r="C61" s="51" t="n">
        <x:v>-33.7376</x:v>
      </x:c>
      <x:c r="D61" s="52" t="n">
        <x:f>B61-C61</x:f>
        <x:v>0</x:v>
      </x:c>
      <x:c r="E61" s="53" t="n">
        <x:v>1e-7</x:v>
      </x:c>
      <x:c r="F61" s="3"/>
      <x:c r="G61" s="3"/>
      <x:c r="H61" s="3"/>
      <x:c r="I61" s="3"/>
    </x:row>
    <x:row r="62" ht="25" customHeight="1">
      <x:c r="A62" s="2" t="str">
        <x:v>محرک SEP mom pos_combined</x:v>
      </x:c>
      <x:c r="B62" s="51" t="n">
        <x:f>'درآمد'!F30</x:f>
        <x:v>20.017899999999997</x:v>
      </x:c>
      <x:c r="C62" s="51" t="n">
        <x:v>20.0179</x:v>
      </x:c>
      <x:c r="D62" s="52" t="n">
        <x:f>B62-C62</x:f>
        <x:v>-3.552713678800501e-15</x:v>
      </x:c>
      <x:c r="E62" s="53" t="n">
        <x:v>1e-7</x:v>
      </x:c>
      <x:c r="F62" s="3"/>
      <x:c r="G62" s="3"/>
      <x:c r="H62" s="3"/>
      <x:c r="I62" s="3"/>
    </x:row>
    <x:row r="63" ht="25" customHeight="1">
      <x:c r="A63" s="2" t="str">
        <x:v>محرک SEP mom recharge</x:v>
      </x:c>
      <x:c r="B63" s="51" t="n">
        <x:f>'درآمد'!F31</x:f>
        <x:v>-25.370599999999968</x:v>
      </x:c>
      <x:c r="C63" s="51" t="n">
        <x:v>-25.3706</x:v>
      </x:c>
      <x:c r="D63" s="52" t="n">
        <x:f>B63-C63</x:f>
        <x:v>3.197442310920451e-14</x:v>
      </x:c>
      <x:c r="E63" s="53" t="n">
        <x:v>1e-7</x:v>
      </x:c>
      <x:c r="F63" s="3"/>
      <x:c r="G63" s="3"/>
      <x:c r="H63" s="3"/>
      <x:c r="I63" s="3"/>
    </x:row>
    <x:row r="64" ht="25" customHeight="1">
      <x:c r="A64" s="2" t="str">
        <x:v>محرک PEP mom bank_contract</x:v>
      </x:c>
      <x:c r="B64" s="51" t="n">
        <x:f>'درآمد'!F32</x:f>
        <x:v>17.021599999999978</x:v>
      </x:c>
      <x:c r="C64" s="51" t="n">
        <x:v>17.0216</x:v>
      </x:c>
      <x:c r="D64" s="52" t="n">
        <x:f>B64-C64</x:f>
        <x:v>-2.1316282072803006e-14</x:v>
      </x:c>
      <x:c r="E64" s="53" t="n">
        <x:v>1e-7</x:v>
      </x:c>
      <x:c r="F64" s="3"/>
      <x:c r="G64" s="3"/>
      <x:c r="H64" s="3"/>
      <x:c r="I64" s="3"/>
    </x:row>
    <x:row r="65" ht="25" customHeight="1">
      <x:c r="A65" s="2" t="str">
        <x:v>محرک PEP mom card_sales</x:v>
      </x:c>
      <x:c r="B65" s="51" t="n">
        <x:f>'درآمد'!F33</x:f>
        <x:v>3.1657000000000006</x:v>
      </x:c>
      <x:c r="C65" s="51" t="n">
        <x:v>3.1657</x:v>
      </x:c>
      <x:c r="D65" s="52" t="n">
        <x:f>B65-C65</x:f>
        <x:v>4.440892098500626e-16</x:v>
      </x:c>
      <x:c r="E65" s="53" t="n">
        <x:v>1e-7</x:v>
      </x:c>
      <x:c r="F65" s="3"/>
      <x:c r="G65" s="3"/>
      <x:c r="H65" s="3"/>
      <x:c r="I65" s="3"/>
    </x:row>
    <x:row r="66" ht="25" customHeight="1">
      <x:c r="A66" s="2" t="str">
        <x:v>محرک PEP mom fee_shaparak</x:v>
      </x:c>
      <x:c r="B66" s="51" t="n">
        <x:f>'درآمد'!F34</x:f>
        <x:v>3.728100000000012</x:v>
      </x:c>
      <x:c r="C66" s="51" t="n">
        <x:v>3.7281</x:v>
      </x:c>
      <x:c r="D66" s="52" t="n">
        <x:f>B66-C66</x:f>
        <x:v>1.199040866595169e-14</x:v>
      </x:c>
      <x:c r="E66" s="53" t="n">
        <x:v>1e-7</x:v>
      </x:c>
      <x:c r="F66" s="3"/>
      <x:c r="G66" s="3"/>
      <x:c r="H66" s="3"/>
      <x:c r="I66" s="3"/>
    </x:row>
    <x:row r="67" ht="25" customHeight="1">
      <x:c r="A67" s="2" t="str">
        <x:v>محرک PEP mom other</x:v>
      </x:c>
      <x:c r="B67" s="51" t="n">
        <x:f>'درآمد'!F35</x:f>
        <x:v>-5.2759</x:v>
      </x:c>
      <x:c r="C67" s="51" t="n">
        <x:v>-5.2759</x:v>
      </x:c>
      <x:c r="D67" s="52" t="n">
        <x:f>B67-C67</x:f>
        <x:v>0</x:v>
      </x:c>
      <x:c r="E67" s="53" t="n">
        <x:v>1e-7</x:v>
      </x:c>
      <x:c r="F67" s="3"/>
      <x:c r="G67" s="3"/>
      <x:c r="H67" s="3"/>
      <x:c r="I67" s="3"/>
    </x:row>
    <x:row r="68" ht="25" customHeight="1">
      <x:c r="A68" s="2" t="str">
        <x:v>محرک PEP mom pos_support</x:v>
      </x:c>
      <x:c r="B68" s="51" t="n">
        <x:f>'درآمد'!F36</x:f>
        <x:v>-0.6454</x:v>
      </x:c>
      <x:c r="C68" s="51" t="n">
        <x:v>-0.6454</x:v>
      </x:c>
      <x:c r="D68" s="52" t="n">
        <x:f>B68-C68</x:f>
        <x:v>0</x:v>
      </x:c>
      <x:c r="E68" s="53" t="n">
        <x:v>1e-7</x:v>
      </x:c>
      <x:c r="F68" s="3"/>
      <x:c r="G68" s="3"/>
      <x:c r="H68" s="3"/>
      <x:c r="I68" s="3"/>
    </x:row>
    <x:row r="69" ht="25" customHeight="1">
      <x:c r="A69" s="2" t="str">
        <x:v>محرک PEP mom recharge</x:v>
      </x:c>
      <x:c r="B69" s="51" t="n">
        <x:f>'درآمد'!F37</x:f>
        <x:v>2.5488000000000284</x:v>
      </x:c>
      <x:c r="C69" s="51" t="n">
        <x:v>2.5488</x:v>
      </x:c>
      <x:c r="D69" s="52" t="n">
        <x:f>B69-C69</x:f>
        <x:v>2.842170943040401e-14</x:v>
      </x:c>
      <x:c r="E69" s="53" t="n">
        <x:v>1e-7</x:v>
      </x:c>
      <x:c r="F69" s="3"/>
      <x:c r="G69" s="3"/>
      <x:c r="H69" s="3"/>
      <x:c r="I69" s="3"/>
    </x:row>
    <x:row r="70" ht="25" customHeight="1">
      <x:c r="A70" s="2" t="str">
        <x:v>محرک KISH mom combined_rent_fee</x:v>
      </x:c>
      <x:c r="B70" s="51" t="n">
        <x:f>'درآمد'!F38</x:f>
        <x:v>50.32769999999999</x:v>
      </x:c>
      <x:c r="C70" s="51" t="n">
        <x:v>50.3277</x:v>
      </x:c>
      <x:c r="D70" s="52" t="n">
        <x:f>B70-C70</x:f>
        <x:v>-7.105427357601002e-15</x:v>
      </x:c>
      <x:c r="E70" s="53" t="n">
        <x:v>1e-7</x:v>
      </x:c>
      <x:c r="F70" s="3"/>
      <x:c r="G70" s="3"/>
      <x:c r="H70" s="3"/>
      <x:c r="I70" s="3"/>
    </x:row>
    <x:row r="71" ht="25" customHeight="1">
      <x:c r="A71" s="2" t="str">
        <x:v>محرک KISH mom recharge</x:v>
      </x:c>
      <x:c r="B71" s="51" t="n">
        <x:f>'درآمد'!F39</x:f>
        <x:v>-4.84129999999999</x:v>
      </x:c>
      <x:c r="C71" s="51" t="n">
        <x:v>-4.8413</x:v>
      </x:c>
      <x:c r="D71" s="52" t="n">
        <x:f>B71-C71</x:f>
        <x:v>1.0658141036401503e-14</x:v>
      </x:c>
      <x:c r="E71" s="53" t="n">
        <x:v>1e-7</x:v>
      </x:c>
      <x:c r="F71" s="3"/>
      <x:c r="G71" s="3"/>
      <x:c r="H71" s="3"/>
      <x:c r="I71" s="3"/>
    </x:row>
    <x:row r="72" ht="25" customHeight="1">
      <x:c r="A72" s="2" t="str">
        <x:v>محرک AP yoy fee_shaparak</x:v>
      </x:c>
      <x:c r="B72" s="51" t="n">
        <x:f>'درآمد'!F40</x:f>
        <x:v>40.9708</x:v>
      </x:c>
      <x:c r="C72" s="51" t="n">
        <x:v>40.9708</x:v>
      </x:c>
      <x:c r="D72" s="52" t="n">
        <x:f>B72-C72</x:f>
        <x:v>0</x:v>
      </x:c>
      <x:c r="E72" s="53" t="n">
        <x:v>1e-7</x:v>
      </x:c>
      <x:c r="F72" s="3"/>
      <x:c r="G72" s="3"/>
      <x:c r="H72" s="3"/>
      <x:c r="I72" s="3"/>
    </x:row>
    <x:row r="73" ht="25" customHeight="1">
      <x:c r="A73" s="2" t="str">
        <x:v>محرک AP yoy other</x:v>
      </x:c>
      <x:c r="B73" s="51" t="n">
        <x:f>'درآمد'!F41</x:f>
        <x:v>13.3429</x:v>
      </x:c>
      <x:c r="C73" s="51" t="n">
        <x:v>13.3429</x:v>
      </x:c>
      <x:c r="D73" s="52" t="n">
        <x:f>B73-C73</x:f>
        <x:v>0</x:v>
      </x:c>
      <x:c r="E73" s="53" t="n">
        <x:v>1e-7</x:v>
      </x:c>
      <x:c r="F73" s="3"/>
      <x:c r="G73" s="3"/>
      <x:c r="H73" s="3"/>
      <x:c r="I73" s="3"/>
    </x:row>
    <x:row r="74" ht="25" customHeight="1">
      <x:c r="A74" s="2" t="str">
        <x:v>محرک AP yoy pos_support</x:v>
      </x:c>
      <x:c r="B74" s="51" t="n">
        <x:f>'درآمد'!F42</x:f>
        <x:v>-0.1095000000000006</x:v>
      </x:c>
      <x:c r="C74" s="51" t="n">
        <x:v>-0.1095</x:v>
      </x:c>
      <x:c r="D74" s="52" t="n">
        <x:f>B74-C74</x:f>
        <x:v>-5.967448757360216e-16</x:v>
      </x:c>
      <x:c r="E74" s="53" t="n">
        <x:v>1e-7</x:v>
      </x:c>
      <x:c r="F74" s="3"/>
      <x:c r="G74" s="3"/>
      <x:c r="H74" s="3"/>
      <x:c r="I74" s="3"/>
    </x:row>
    <x:row r="75" ht="25" customHeight="1">
      <x:c r="A75" s="2" t="str">
        <x:v>محرک AP yoy recharge</x:v>
      </x:c>
      <x:c r="B75" s="51" t="n">
        <x:f>'درآمد'!F43</x:f>
        <x:v>694.4680000000001</x:v>
      </x:c>
      <x:c r="C75" s="51" t="n">
        <x:v>694.468</x:v>
      </x:c>
      <x:c r="D75" s="52" t="n">
        <x:f>B75-C75</x:f>
        <x:v>1.1368683772161603e-13</x:v>
      </x:c>
      <x:c r="E75" s="53" t="n">
        <x:v>1e-7</x:v>
      </x:c>
      <x:c r="F75" s="3"/>
      <x:c r="G75" s="3"/>
      <x:c r="H75" s="3"/>
      <x:c r="I75" s="3"/>
    </x:row>
    <x:row r="76" ht="25" customHeight="1">
      <x:c r="A76" s="2" t="str">
        <x:v>محرک BEP yoy bank_contract</x:v>
      </x:c>
      <x:c r="B76" s="51" t="n">
        <x:f>'درآمد'!F44</x:f>
        <x:v>102.58790000000002</x:v>
      </x:c>
      <x:c r="C76" s="51" t="n">
        <x:v>102.5879</x:v>
      </x:c>
      <x:c r="D76" s="52" t="n">
        <x:f>B76-C76</x:f>
        <x:v>1.4210854715202004e-14</x:v>
      </x:c>
      <x:c r="E76" s="53" t="n">
        <x:v>1e-7</x:v>
      </x:c>
      <x:c r="F76" s="3"/>
      <x:c r="G76" s="3"/>
      <x:c r="H76" s="3"/>
      <x:c r="I76" s="3"/>
    </x:row>
    <x:row r="77" ht="25" customHeight="1">
      <x:c r="A77" s="2" t="str">
        <x:v>محرک BEP yoy fee_shaparak</x:v>
      </x:c>
      <x:c r="B77" s="51" t="n">
        <x:f>'درآمد'!F45</x:f>
        <x:v>242.88840000000002</x:v>
      </x:c>
      <x:c r="C77" s="51" t="n">
        <x:v>242.8884</x:v>
      </x:c>
      <x:c r="D77" s="52" t="n">
        <x:f>B77-C77</x:f>
        <x:v>2.842170943040401e-14</x:v>
      </x:c>
      <x:c r="E77" s="53" t="n">
        <x:v>1e-7</x:v>
      </x:c>
      <x:c r="F77" s="3"/>
      <x:c r="G77" s="3"/>
      <x:c r="H77" s="3"/>
      <x:c r="I77" s="3"/>
    </x:row>
    <x:row r="78" ht="25" customHeight="1">
      <x:c r="A78" s="2" t="str">
        <x:v>محرک BEP yoy other</x:v>
      </x:c>
      <x:c r="B78" s="51" t="n">
        <x:f>'درآمد'!F46</x:f>
        <x:v>25.739500000000003</x:v>
      </x:c>
      <x:c r="C78" s="51" t="n">
        <x:v>25.7395</x:v>
      </x:c>
      <x:c r="D78" s="52" t="n">
        <x:f>B78-C78</x:f>
        <x:v>3.552713678800501e-15</x:v>
      </x:c>
      <x:c r="E78" s="53" t="n">
        <x:v>1e-7</x:v>
      </x:c>
      <x:c r="F78" s="3"/>
      <x:c r="G78" s="3"/>
      <x:c r="H78" s="3"/>
      <x:c r="I78" s="3"/>
    </x:row>
    <x:row r="79" ht="25" customHeight="1">
      <x:c r="A79" s="2" t="str">
        <x:v>محرک BEP yoy recharge</x:v>
      </x:c>
      <x:c r="B79" s="51" t="n">
        <x:f>'درآمد'!F47</x:f>
        <x:v>194.73370000000006</x:v>
      </x:c>
      <x:c r="C79" s="51" t="n">
        <x:v>194.7337</x:v>
      </x:c>
      <x:c r="D79" s="52" t="n">
        <x:f>B79-C79</x:f>
        <x:v>5.684341886080802e-14</x:v>
      </x:c>
      <x:c r="E79" s="53" t="n">
        <x:v>1e-7</x:v>
      </x:c>
      <x:c r="F79" s="3"/>
      <x:c r="G79" s="3"/>
      <x:c r="H79" s="3"/>
      <x:c r="I79" s="3"/>
    </x:row>
    <x:row r="80" ht="25" customHeight="1">
      <x:c r="A80" s="2" t="str">
        <x:v>محرک RTP yoy card_subscription</x:v>
      </x:c>
      <x:c r="B80" s="51" t="n">
        <x:f>'درآمد'!F48</x:f>
        <x:v>7.8063</x:v>
      </x:c>
      <x:c r="C80" s="51" t="n">
        <x:v>7.8063</x:v>
      </x:c>
      <x:c r="D80" s="52" t="n">
        <x:f>B80-C80</x:f>
        <x:v>0</x:v>
      </x:c>
      <x:c r="E80" s="53" t="n">
        <x:v>1e-7</x:v>
      </x:c>
      <x:c r="F80" s="3"/>
      <x:c r="G80" s="3"/>
      <x:c r="H80" s="3"/>
      <x:c r="I80" s="3"/>
    </x:row>
    <x:row r="81" ht="25" customHeight="1">
      <x:c r="A81" s="2" t="str">
        <x:v>محرک RTP yoy combined_rent_fee</x:v>
      </x:c>
      <x:c r="B81" s="51" t="n">
        <x:f>'درآمد'!F49</x:f>
        <x:v>231.20680000000002</x:v>
      </x:c>
      <x:c r="C81" s="51" t="n">
        <x:v>231.2068</x:v>
      </x:c>
      <x:c r="D81" s="52" t="n">
        <x:f>B81-C81</x:f>
        <x:v>2.842170943040401e-14</x:v>
      </x:c>
      <x:c r="E81" s="53" t="n">
        <x:v>1e-7</x:v>
      </x:c>
      <x:c r="F81" s="3"/>
      <x:c r="G81" s="3"/>
      <x:c r="H81" s="3"/>
      <x:c r="I81" s="3"/>
    </x:row>
    <x:row r="82" ht="25" customHeight="1">
      <x:c r="A82" s="2" t="str">
        <x:v>محرک RTP yoy recharge</x:v>
      </x:c>
      <x:c r="B82" s="51" t="n">
        <x:f>'درآمد'!F50</x:f>
        <x:v>191.18590000000006</x:v>
      </x:c>
      <x:c r="C82" s="51" t="n">
        <x:v>191.1859</x:v>
      </x:c>
      <x:c r="D82" s="52" t="n">
        <x:f>B82-C82</x:f>
        <x:v>5.684341886080802e-14</x:v>
      </x:c>
      <x:c r="E82" s="53" t="n">
        <x:v>1e-7</x:v>
      </x:c>
      <x:c r="F82" s="3"/>
      <x:c r="G82" s="3"/>
      <x:c r="H82" s="3"/>
      <x:c r="I82" s="3"/>
    </x:row>
    <x:row r="83" ht="25" customHeight="1">
      <x:c r="A83" s="2" t="str">
        <x:v>محرک SEP yoy recharge</x:v>
      </x:c>
      <x:c r="B83" s="51" t="n">
        <x:f>'درآمد'!F51</x:f>
        <x:v>102.64789999999999</x:v>
      </x:c>
      <x:c r="C83" s="51" t="n">
        <x:v>102.6479</x:v>
      </x:c>
      <x:c r="D83" s="52" t="n">
        <x:f>B83-C83</x:f>
        <x:v>-1.4210854715202004e-14</x:v>
      </x:c>
      <x:c r="E83" s="53" t="n">
        <x:v>1e-7</x:v>
      </x:c>
      <x:c r="F83" s="3"/>
      <x:c r="G83" s="3"/>
      <x:c r="H83" s="3"/>
      <x:c r="I83" s="3"/>
    </x:row>
    <x:row r="84" ht="25" customHeight="1">
      <x:c r="A84" s="2" t="str">
        <x:v>محرک SEP yoy residual_nonrecharge</x:v>
      </x:c>
      <x:c r="B84" s="51" t="n">
        <x:f>'درآمد'!F52</x:f>
        <x:v>254.67490000000004</x:v>
      </x:c>
      <x:c r="C84" s="51" t="n">
        <x:v>254.6749</x:v>
      </x:c>
      <x:c r="D84" s="52" t="n">
        <x:f>B84-C84</x:f>
        <x:v>2.842170943040401e-14</x:v>
      </x:c>
      <x:c r="E84" s="53" t="n">
        <x:v>1e-7</x:v>
      </x:c>
      <x:c r="F84" s="3"/>
      <x:c r="G84" s="3"/>
      <x:c r="H84" s="3"/>
      <x:c r="I84" s="3"/>
    </x:row>
    <x:row r="85" ht="25" customHeight="1">
      <x:c r="A85" s="2" t="str">
        <x:v>محرک PEP yoy recharge</x:v>
      </x:c>
      <x:c r="B85" s="51" t="n">
        <x:f>'درآمد'!F53</x:f>
        <x:v>175.97500000000002</x:v>
      </x:c>
      <x:c r="C85" s="51" t="n">
        <x:v>175.975</x:v>
      </x:c>
      <x:c r="D85" s="52" t="n">
        <x:f>B85-C85</x:f>
        <x:v>2.842170943040401e-14</x:v>
      </x:c>
      <x:c r="E85" s="53" t="n">
        <x:v>1e-7</x:v>
      </x:c>
      <x:c r="F85" s="3"/>
      <x:c r="G85" s="3"/>
      <x:c r="H85" s="3"/>
      <x:c r="I85" s="3"/>
    </x:row>
    <x:row r="86" ht="25" customHeight="1">
      <x:c r="A86" s="2" t="str">
        <x:v>محرک PEP yoy residual_nonrecharge</x:v>
      </x:c>
      <x:c r="B86" s="51" t="n">
        <x:f>'درآمد'!F54</x:f>
        <x:v>442.22090000000003</x:v>
      </x:c>
      <x:c r="C86" s="51" t="n">
        <x:v>442.2209</x:v>
      </x:c>
      <x:c r="D86" s="52" t="n">
        <x:f>B86-C86</x:f>
        <x:v>5.684341886080802e-14</x:v>
      </x:c>
      <x:c r="E86" s="53" t="n">
        <x:v>1e-7</x:v>
      </x:c>
      <x:c r="F86" s="3"/>
      <x:c r="G86" s="3"/>
      <x:c r="H86" s="3"/>
      <x:c r="I86" s="3"/>
    </x:row>
    <x:row r="87" ht="25" customHeight="1">
      <x:c r="A87" s="2" t="str">
        <x:v>محرک KISH yoy combined_rent_fee</x:v>
      </x:c>
      <x:c r="B87" s="51" t="n">
        <x:f>'درآمد'!F55</x:f>
        <x:v>99.7887</x:v>
      </x:c>
      <x:c r="C87" s="51" t="n">
        <x:v>99.7887</x:v>
      </x:c>
      <x:c r="D87" s="52" t="n">
        <x:f>B87-C87</x:f>
        <x:v>0</x:v>
      </x:c>
      <x:c r="E87" s="53" t="n">
        <x:v>1e-7</x:v>
      </x:c>
      <x:c r="F87" s="3"/>
      <x:c r="G87" s="3"/>
      <x:c r="H87" s="3"/>
      <x:c r="I87" s="3"/>
    </x:row>
    <x:row r="88" ht="25" customHeight="1">
      <x:c r="A88" s="2" t="str">
        <x:v>محرک KISH yoy recharge</x:v>
      </x:c>
      <x:c r="B88" s="51" t="n">
        <x:f>'درآمد'!F56</x:f>
        <x:v>165.9355</x:v>
      </x:c>
      <x:c r="C88" s="51" t="n">
        <x:v>165.9355</x:v>
      </x:c>
      <x:c r="D88" s="52" t="n">
        <x:f>B88-C88</x:f>
        <x:v>0</x:v>
      </x:c>
      <x:c r="E88" s="53" t="n">
        <x:v>1e-7</x:v>
      </x:c>
      <x:c r="F88" s="3"/>
      <x:c r="G88" s="3"/>
      <x:c r="H88" s="3"/>
      <x:c r="I88" s="3"/>
    </x:row>
    <x:row r="89" ht="25" customHeight="1">
      <x:c r="A89" s="2" t="str">
        <x:v>تعداد ابزار AP 1405-07 POS</x:v>
      </x:c>
      <x:c r="B89" s="51" t="n">
        <x:f>'عملیات'!H75</x:f>
        <x:v>154685813.47200003</x:v>
      </x:c>
      <x:c r="C89" s="51" t="n">
        <x:v>154685813.472</x:v>
      </x:c>
      <x:c r="D89" s="52" t="n">
        <x:f>B89-C89</x:f>
        <x:v>2.9802322387695312e-8</x:v>
      </x:c>
      <x:c r="E89" s="53" t="n">
        <x:v>0.00001</x:v>
      </x:c>
      <x:c r="F89" s="3"/>
      <x:c r="G89" s="3"/>
      <x:c r="H89" s="3"/>
      <x:c r="I89" s="3"/>
    </x:row>
    <x:row r="90" ht="25" customHeight="1">
      <x:c r="A90" s="2" t="str">
        <x:v>تعداد ابزار AP 1405-07 IPG</x:v>
      </x:c>
      <x:c r="B90" s="51" t="n">
        <x:f>'عملیات'!H76</x:f>
        <x:v>16783644.564</x:v>
      </x:c>
      <x:c r="C90" s="51" t="n">
        <x:v>16783644.564</x:v>
      </x:c>
      <x:c r="D90" s="52" t="n">
        <x:f>B90-C90</x:f>
        <x:v>0</x:v>
      </x:c>
      <x:c r="E90" s="53" t="n">
        <x:v>0.00001</x:v>
      </x:c>
      <x:c r="F90" s="3"/>
      <x:c r="G90" s="3"/>
      <x:c r="H90" s="3"/>
      <x:c r="I90" s="3"/>
    </x:row>
    <x:row r="91" ht="25" customHeight="1">
      <x:c r="A91" s="2" t="str">
        <x:v>تعداد ابزار AP 1405-07 USSD</x:v>
      </x:c>
      <x:c r="B91" s="51" t="n">
        <x:f>'عملیات'!H77</x:f>
        <x:v>3744902.9625</x:v>
      </x:c>
      <x:c r="C91" s="51" t="n">
        <x:v>3744902.9625</x:v>
      </x:c>
      <x:c r="D91" s="52" t="n">
        <x:f>B91-C91</x:f>
        <x:v>0</x:v>
      </x:c>
      <x:c r="E91" s="53" t="n">
        <x:v>0.00001</x:v>
      </x:c>
      <x:c r="F91" s="3"/>
      <x:c r="G91" s="3"/>
      <x:c r="H91" s="3"/>
      <x:c r="I91" s="3"/>
    </x:row>
    <x:row r="92" ht="25" customHeight="1">
      <x:c r="A92" s="2" t="str">
        <x:v>تعداد ابزار AP 1405-07 MOBILE</x:v>
      </x:c>
      <x:c r="B92" s="51" t="n">
        <x:f>'عملیات'!H78</x:f>
        <x:v>56034458.760000005</x:v>
      </x:c>
      <x:c r="C92" s="51" t="n">
        <x:v>56034458.76</x:v>
      </x:c>
      <x:c r="D92" s="52" t="n">
        <x:f>B92-C92</x:f>
        <x:v>7.450580596923828e-9</x:v>
      </x:c>
      <x:c r="E92" s="53" t="n">
        <x:v>0.00001</x:v>
      </x:c>
      <x:c r="F92" s="3"/>
      <x:c r="G92" s="3"/>
      <x:c r="H92" s="3"/>
      <x:c r="I92" s="3"/>
    </x:row>
    <x:row r="93" ht="25" customHeight="1">
      <x:c r="A93" s="2" t="str">
        <x:v>تعداد ابزار DAM 1405-07 POS</x:v>
      </x:c>
      <x:c r="B93" s="51" t="n">
        <x:f>'عملیات'!H79</x:f>
        <x:v>10742070.38</x:v>
      </x:c>
      <x:c r="C93" s="51" t="n">
        <x:v>10742070.38</x:v>
      </x:c>
      <x:c r="D93" s="52" t="n">
        <x:f>B93-C93</x:f>
        <x:v>0</x:v>
      </x:c>
      <x:c r="E93" s="53" t="n">
        <x:v>0.00001</x:v>
      </x:c>
      <x:c r="F93" s="3"/>
      <x:c r="G93" s="3"/>
      <x:c r="H93" s="3"/>
      <x:c r="I93" s="3"/>
    </x:row>
    <x:row r="94" ht="25" customHeight="1">
      <x:c r="A94" s="2" t="str">
        <x:v>تعداد ابزار DAM 1405-07 IPG</x:v>
      </x:c>
      <x:c r="B94" s="51" t="n">
        <x:f>'عملیات'!H80</x:f>
        <x:v>111149.964</x:v>
      </x:c>
      <x:c r="C94" s="51" t="n">
        <x:v>111149.964</x:v>
      </x:c>
      <x:c r="D94" s="52" t="n">
        <x:f>B94-C94</x:f>
        <x:v>0</x:v>
      </x:c>
      <x:c r="E94" s="53" t="n">
        <x:v>0.00001</x:v>
      </x:c>
      <x:c r="F94" s="3"/>
      <x:c r="G94" s="3"/>
      <x:c r="H94" s="3"/>
      <x:c r="I94" s="3"/>
    </x:row>
    <x:row r="95" ht="25" customHeight="1">
      <x:c r="A95" s="2" t="str">
        <x:v>تعداد ابزار DAM 1405-07 USSD</x:v>
      </x:c>
      <x:c r="B95" s="51" t="n">
        <x:f>'عملیات'!H81</x:f>
        <x:v>0</x:v>
      </x:c>
      <x:c r="C95" s="51" t="n">
        <x:v>0</x:v>
      </x:c>
      <x:c r="D95" s="52" t="n">
        <x:f>B95-C95</x:f>
        <x:v>0</x:v>
      </x:c>
      <x:c r="E95" s="53" t="n">
        <x:v>0.00001</x:v>
      </x:c>
      <x:c r="F95" s="3"/>
      <x:c r="G95" s="3"/>
      <x:c r="H95" s="3"/>
      <x:c r="I95" s="3"/>
    </x:row>
    <x:row r="96" ht="25" customHeight="1">
      <x:c r="A96" s="2" t="str">
        <x:v>تعداد ابزار DAM 1405-07 MOBILE</x:v>
      </x:c>
      <x:c r="B96" s="51" t="n">
        <x:f>'عملیات'!H82</x:f>
        <x:v>0</x:v>
      </x:c>
      <x:c r="C96" s="51" t="n">
        <x:v>0</x:v>
      </x:c>
      <x:c r="D96" s="52" t="n">
        <x:f>B96-C96</x:f>
        <x:v>0</x:v>
      </x:c>
      <x:c r="E96" s="53" t="n">
        <x:v>0.00001</x:v>
      </x:c>
      <x:c r="F96" s="3"/>
      <x:c r="G96" s="3"/>
      <x:c r="H96" s="3"/>
      <x:c r="I96" s="3"/>
    </x:row>
    <x:row r="97" ht="25" customHeight="1">
      <x:c r="A97" s="2" t="str">
        <x:v>تعداد ابزار BEP 1405-07 POS</x:v>
      </x:c>
      <x:c r="B97" s="51" t="n">
        <x:f>'عملیات'!H83</x:f>
        <x:v>889443427.464</x:v>
      </x:c>
      <x:c r="C97" s="51" t="n">
        <x:v>889443427.464</x:v>
      </x:c>
      <x:c r="D97" s="52" t="n">
        <x:f>B97-C97</x:f>
        <x:v>0</x:v>
      </x:c>
      <x:c r="E97" s="53" t="n">
        <x:v>0.00001</x:v>
      </x:c>
      <x:c r="F97" s="3"/>
      <x:c r="G97" s="3"/>
      <x:c r="H97" s="3"/>
      <x:c r="I97" s="3"/>
    </x:row>
    <x:row r="98" ht="25" customHeight="1">
      <x:c r="A98" s="2" t="str">
        <x:v>تعداد ابزار BEP 1405-07 IPG</x:v>
      </x:c>
      <x:c r="B98" s="51" t="n">
        <x:f>'عملیات'!H84</x:f>
        <x:v>127016621.361</x:v>
      </x:c>
      <x:c r="C98" s="51" t="n">
        <x:v>127016621.361</x:v>
      </x:c>
      <x:c r="D98" s="52" t="n">
        <x:f>B98-C98</x:f>
        <x:v>0</x:v>
      </x:c>
      <x:c r="E98" s="53" t="n">
        <x:v>0.00001</x:v>
      </x:c>
      <x:c r="F98" s="3"/>
      <x:c r="G98" s="3"/>
      <x:c r="H98" s="3"/>
      <x:c r="I98" s="3"/>
    </x:row>
    <x:row r="99" ht="25" customHeight="1">
      <x:c r="A99" s="2" t="str">
        <x:v>تعداد ابزار BEP 1405-07 USSD</x:v>
      </x:c>
      <x:c r="B99" s="51" t="n">
        <x:f>'عملیات'!H85</x:f>
        <x:v>34988093.3925</x:v>
      </x:c>
      <x:c r="C99" s="51" t="n">
        <x:v>34988093.3925</x:v>
      </x:c>
      <x:c r="D99" s="52" t="n">
        <x:f>B99-C99</x:f>
        <x:v>0</x:v>
      </x:c>
      <x:c r="E99" s="53" t="n">
        <x:v>0.00001</x:v>
      </x:c>
      <x:c r="F99" s="3"/>
      <x:c r="G99" s="3"/>
      <x:c r="H99" s="3"/>
      <x:c r="I99" s="3"/>
    </x:row>
    <x:row r="100" ht="25" customHeight="1">
      <x:c r="A100" s="2" t="str">
        <x:v>تعداد ابزار BEP 1405-07 MOBILE</x:v>
      </x:c>
      <x:c r="B100" s="51" t="n">
        <x:f>'عملیات'!H86</x:f>
        <x:v>878000.7599999999</x:v>
      </x:c>
      <x:c r="C100" s="51" t="n">
        <x:v>878000.76</x:v>
      </x:c>
      <x:c r="D100" s="52" t="n">
        <x:f>B100-C100</x:f>
        <x:v>-1.1641532182693481e-10</x:v>
      </x:c>
      <x:c r="E100" s="53" t="n">
        <x:v>0.00001</x:v>
      </x:c>
      <x:c r="F100" s="3"/>
      <x:c r="G100" s="3"/>
      <x:c r="H100" s="3"/>
      <x:c r="I100" s="3"/>
    </x:row>
    <x:row r="101" ht="25" customHeight="1">
      <x:c r="A101" s="2" t="str">
        <x:v>تعداد ابزار SAD 1405-07 POS</x:v>
      </x:c>
      <x:c r="B101" s="51" t="n">
        <x:f>'عملیات'!H87</x:f>
        <x:v>287028120.5536</x:v>
      </x:c>
      <x:c r="C101" s="51" t="n">
        <x:v>287028120.5536</x:v>
      </x:c>
      <x:c r="D101" s="52" t="n">
        <x:f>B101-C101</x:f>
        <x:v>0</x:v>
      </x:c>
      <x:c r="E101" s="53" t="n">
        <x:v>0.00001</x:v>
      </x:c>
      <x:c r="F101" s="3"/>
      <x:c r="G101" s="3"/>
      <x:c r="H101" s="3"/>
      <x:c r="I101" s="3"/>
    </x:row>
    <x:row r="102" ht="25" customHeight="1">
      <x:c r="A102" s="2" t="str">
        <x:v>تعداد ابزار SAD 1405-07 IPG</x:v>
      </x:c>
      <x:c r="B102" s="51" t="n">
        <x:f>'عملیات'!H88</x:f>
        <x:v>14699582.739</x:v>
      </x:c>
      <x:c r="C102" s="51" t="n">
        <x:v>14699582.739</x:v>
      </x:c>
      <x:c r="D102" s="52" t="n">
        <x:f>B102-C102</x:f>
        <x:v>0</x:v>
      </x:c>
      <x:c r="E102" s="53" t="n">
        <x:v>0.00001</x:v>
      </x:c>
      <x:c r="F102" s="3"/>
      <x:c r="G102" s="3"/>
      <x:c r="H102" s="3"/>
      <x:c r="I102" s="3"/>
    </x:row>
    <x:row r="103" ht="25" customHeight="1">
      <x:c r="A103" s="2" t="str">
        <x:v>تعداد ابزار SAD 1405-07 USSD</x:v>
      </x:c>
      <x:c r="B103" s="51" t="n">
        <x:f>'عملیات'!H89</x:f>
        <x:v>178328.7125</x:v>
      </x:c>
      <x:c r="C103" s="51" t="n">
        <x:v>178328.7125</x:v>
      </x:c>
      <x:c r="D103" s="52" t="n">
        <x:f>B103-C103</x:f>
        <x:v>0</x:v>
      </x:c>
      <x:c r="E103" s="53" t="n">
        <x:v>0.00001</x:v>
      </x:c>
      <x:c r="F103" s="3"/>
      <x:c r="G103" s="3"/>
      <x:c r="H103" s="3"/>
      <x:c r="I103" s="3"/>
    </x:row>
    <x:row r="104" ht="25" customHeight="1">
      <x:c r="A104" s="2" t="str">
        <x:v>تعداد ابزار SAD 1405-07 MOBILE</x:v>
      </x:c>
      <x:c r="B104" s="51" t="n">
        <x:f>'عملیات'!H90</x:f>
        <x:v>1628428.76</x:v>
      </x:c>
      <x:c r="C104" s="51" t="n">
        <x:v>1628428.76</x:v>
      </x:c>
      <x:c r="D104" s="52" t="n">
        <x:f>B104-C104</x:f>
        <x:v>0</x:v>
      </x:c>
      <x:c r="E104" s="53" t="n">
        <x:v>0.00001</x:v>
      </x:c>
      <x:c r="F104" s="3"/>
      <x:c r="G104" s="3"/>
      <x:c r="H104" s="3"/>
      <x:c r="I104" s="3"/>
    </x:row>
    <x:row r="105" ht="25" customHeight="1">
      <x:c r="A105" s="2" t="str">
        <x:v>تعداد ابزار PEP 1405-07 POS</x:v>
      </x:c>
      <x:c r="B105" s="51" t="n">
        <x:f>'عملیات'!H91</x:f>
        <x:v>204099337.22</x:v>
      </x:c>
      <x:c r="C105" s="51" t="n">
        <x:v>204099337.22</x:v>
      </x:c>
      <x:c r="D105" s="52" t="n">
        <x:f>B105-C105</x:f>
        <x:v>0</x:v>
      </x:c>
      <x:c r="E105" s="53" t="n">
        <x:v>0.00001</x:v>
      </x:c>
      <x:c r="F105" s="3"/>
      <x:c r="G105" s="3"/>
      <x:c r="H105" s="3"/>
      <x:c r="I105" s="3"/>
    </x:row>
    <x:row r="106" ht="25" customHeight="1">
      <x:c r="A106" s="2" t="str">
        <x:v>تعداد ابزار PEP 1405-07 IPG</x:v>
      </x:c>
      <x:c r="B106" s="51" t="n">
        <x:f>'عملیات'!H92</x:f>
        <x:v>5918735.583</x:v>
      </x:c>
      <x:c r="C106" s="51" t="n">
        <x:v>5918735.583</x:v>
      </x:c>
      <x:c r="D106" s="52" t="n">
        <x:f>B106-C106</x:f>
        <x:v>0</x:v>
      </x:c>
      <x:c r="E106" s="53" t="n">
        <x:v>0.00001</x:v>
      </x:c>
      <x:c r="F106" s="3"/>
      <x:c r="G106" s="3"/>
      <x:c r="H106" s="3"/>
      <x:c r="I106" s="3"/>
    </x:row>
    <x:row r="107" ht="25" customHeight="1">
      <x:c r="A107" s="2" t="str">
        <x:v>تعداد ابزار PEP 1405-07 USSD</x:v>
      </x:c>
      <x:c r="B107" s="51" t="n">
        <x:f>'عملیات'!H93</x:f>
        <x:v>0</x:v>
      </x:c>
      <x:c r="C107" s="51" t="n">
        <x:v>0</x:v>
      </x:c>
      <x:c r="D107" s="52" t="n">
        <x:f>B107-C107</x:f>
        <x:v>0</x:v>
      </x:c>
      <x:c r="E107" s="53" t="n">
        <x:v>0.00001</x:v>
      </x:c>
      <x:c r="F107" s="3"/>
      <x:c r="G107" s="3"/>
      <x:c r="H107" s="3"/>
      <x:c r="I107" s="3"/>
    </x:row>
    <x:row r="108" ht="25" customHeight="1">
      <x:c r="A108" s="2" t="str">
        <x:v>تعداد ابزار PEP 1405-07 MOBILE</x:v>
      </x:c>
      <x:c r="B108" s="51" t="n">
        <x:f>'عملیات'!H94</x:f>
        <x:v>487778.20000000007</x:v>
      </x:c>
      <x:c r="C108" s="51" t="n">
        <x:v>487778.2</x:v>
      </x:c>
      <x:c r="D108" s="52" t="n">
        <x:f>B108-C108</x:f>
        <x:v>5.820766091346741e-11</x:v>
      </x:c>
      <x:c r="E108" s="53" t="n">
        <x:v>0.00001</x:v>
      </x:c>
      <x:c r="F108" s="3"/>
      <x:c r="G108" s="3"/>
      <x:c r="H108" s="3"/>
      <x:c r="I108" s="3"/>
    </x:row>
    <x:row r="109" ht="25" customHeight="1">
      <x:c r="A109" s="2" t="str">
        <x:v>تعداد ابزار SEP 1405-07 POS</x:v>
      </x:c>
      <x:c r="B109" s="51" t="n">
        <x:f>'عملیات'!H95</x:f>
        <x:v>829717516.1511999</x:v>
      </x:c>
      <x:c r="C109" s="51" t="n">
        <x:v>829717516.1512</x:v>
      </x:c>
      <x:c r="D109" s="52" t="n">
        <x:f>B109-C109</x:f>
        <x:v>-1.1920928955078125e-7</x:v>
      </x:c>
      <x:c r="E109" s="53" t="n">
        <x:v>0.00001</x:v>
      </x:c>
      <x:c r="F109" s="3"/>
      <x:c r="G109" s="3"/>
      <x:c r="H109" s="3"/>
      <x:c r="I109" s="3"/>
    </x:row>
    <x:row r="110" ht="25" customHeight="1">
      <x:c r="A110" s="2" t="str">
        <x:v>تعداد ابزار SEP 1405-07 IPG</x:v>
      </x:c>
      <x:c r="B110" s="51" t="n">
        <x:f>'عملیات'!H96</x:f>
        <x:v>79472224.26</x:v>
      </x:c>
      <x:c r="C110" s="51" t="n">
        <x:v>79472224.26</x:v>
      </x:c>
      <x:c r="D110" s="52" t="n">
        <x:f>B110-C110</x:f>
        <x:v>0</x:v>
      </x:c>
      <x:c r="E110" s="53" t="n">
        <x:v>0.00001</x:v>
      </x:c>
      <x:c r="F110" s="3"/>
      <x:c r="G110" s="3"/>
      <x:c r="H110" s="3"/>
      <x:c r="I110" s="3"/>
    </x:row>
    <x:row r="111" ht="25" customHeight="1">
      <x:c r="A111" s="2" t="str">
        <x:v>تعداد ابزار SEP 1405-07 USSD</x:v>
      </x:c>
      <x:c r="B111" s="51" t="n">
        <x:f>'عملیات'!H97</x:f>
        <x:v>16170847.649500001</x:v>
      </x:c>
      <x:c r="C111" s="51" t="n">
        <x:v>16170847.6495</x:v>
      </x:c>
      <x:c r="D111" s="52" t="n">
        <x:f>B111-C111</x:f>
        <x:v>1.862645149230957e-9</x:v>
      </x:c>
      <x:c r="E111" s="53" t="n">
        <x:v>0.00001</x:v>
      </x:c>
      <x:c r="F111" s="3"/>
      <x:c r="G111" s="3"/>
      <x:c r="H111" s="3"/>
      <x:c r="I111" s="3"/>
    </x:row>
    <x:row r="112" ht="25" customHeight="1">
      <x:c r="A112" s="2" t="str">
        <x:v>تعداد ابزار SEP 1405-07 MOBILE</x:v>
      </x:c>
      <x:c r="B112" s="51" t="n">
        <x:f>'عملیات'!H98</x:f>
        <x:v>1103129.16</x:v>
      </x:c>
      <x:c r="C112" s="51" t="n">
        <x:v>1103129.16</x:v>
      </x:c>
      <x:c r="D112" s="52" t="n">
        <x:f>B112-C112</x:f>
        <x:v>0</x:v>
      </x:c>
      <x:c r="E112" s="53" t="n">
        <x:v>0.00001</x:v>
      </x:c>
      <x:c r="F112" s="3"/>
      <x:c r="G112" s="3"/>
      <x:c r="H112" s="3"/>
      <x:c r="I112" s="3"/>
    </x:row>
    <x:row r="113" ht="25" customHeight="1">
      <x:c r="A113" s="2" t="str">
        <x:v>تعداد ابزار SPH 1405-07 POS</x:v>
      </x:c>
      <x:c r="B113" s="51" t="n">
        <x:f>'عملیات'!H99</x:f>
        <x:v>159412324.4392</x:v>
      </x:c>
      <x:c r="C113" s="51" t="n">
        <x:v>159412324.4392</x:v>
      </x:c>
      <x:c r="D113" s="52" t="n">
        <x:f>B113-C113</x:f>
        <x:v>0</x:v>
      </x:c>
      <x:c r="E113" s="53" t="n">
        <x:v>0.00001</x:v>
      </x:c>
      <x:c r="F113" s="3"/>
      <x:c r="G113" s="3"/>
      <x:c r="H113" s="3"/>
      <x:c r="I113" s="3"/>
    </x:row>
    <x:row r="114" ht="25" customHeight="1">
      <x:c r="A114" s="2" t="str">
        <x:v>تعداد ابزار SPH 1405-07 IPG</x:v>
      </x:c>
      <x:c r="B114" s="51" t="n">
        <x:f>'عملیات'!H100</x:f>
        <x:v>3167773.9739999995</x:v>
      </x:c>
      <x:c r="C114" s="51" t="n">
        <x:v>3167773.974</x:v>
      </x:c>
      <x:c r="D114" s="52" t="n">
        <x:f>B114-C114</x:f>
        <x:v>-4.656612873077393e-10</x:v>
      </x:c>
      <x:c r="E114" s="53" t="n">
        <x:v>0.00001</x:v>
      </x:c>
      <x:c r="F114" s="3"/>
      <x:c r="G114" s="3"/>
      <x:c r="H114" s="3"/>
      <x:c r="I114" s="3"/>
    </x:row>
    <x:row r="115" ht="25" customHeight="1">
      <x:c r="A115" s="2" t="str">
        <x:v>تعداد ابزار SPH 1405-07 USSD</x:v>
      </x:c>
      <x:c r="B115" s="51" t="n">
        <x:f>'عملیات'!H101</x:f>
        <x:v>0</x:v>
      </x:c>
      <x:c r="C115" s="51" t="n">
        <x:v>0</x:v>
      </x:c>
      <x:c r="D115" s="52" t="n">
        <x:f>B115-C115</x:f>
        <x:v>0</x:v>
      </x:c>
      <x:c r="E115" s="53" t="n">
        <x:v>0.00001</x:v>
      </x:c>
      <x:c r="F115" s="3"/>
      <x:c r="G115" s="3"/>
      <x:c r="H115" s="3"/>
      <x:c r="I115" s="3"/>
    </x:row>
    <x:row r="116" ht="25" customHeight="1">
      <x:c r="A116" s="2" t="str">
        <x:v>تعداد ابزار SPH 1405-07 MOBILE</x:v>
      </x:c>
      <x:c r="B116" s="51" t="n">
        <x:f>'عملیات'!H102</x:f>
        <x:v>9763068.28</x:v>
      </x:c>
      <x:c r="C116" s="51" t="n">
        <x:v>9763068.28</x:v>
      </x:c>
      <x:c r="D116" s="52" t="n">
        <x:f>B116-C116</x:f>
        <x:v>0</x:v>
      </x:c>
      <x:c r="E116" s="53" t="n">
        <x:v>0.00001</x:v>
      </x:c>
      <x:c r="F116" s="3"/>
      <x:c r="G116" s="3"/>
      <x:c r="H116" s="3"/>
      <x:c r="I116" s="3"/>
    </x:row>
    <x:row r="117" ht="25" customHeight="1">
      <x:c r="A117" s="2" t="str">
        <x:v>تعداد ابزار NOV 1405-07 POS</x:v>
      </x:c>
      <x:c r="B117" s="51" t="n">
        <x:f>'عملیات'!H103</x:f>
        <x:v>529798911.1416</x:v>
      </x:c>
      <x:c r="C117" s="51" t="n">
        <x:v>529798911.1416</x:v>
      </x:c>
      <x:c r="D117" s="52" t="n">
        <x:f>B117-C117</x:f>
        <x:v>0</x:v>
      </x:c>
      <x:c r="E117" s="53" t="n">
        <x:v>0.00001</x:v>
      </x:c>
      <x:c r="F117" s="3"/>
      <x:c r="G117" s="3"/>
      <x:c r="H117" s="3"/>
      <x:c r="I117" s="3"/>
    </x:row>
    <x:row r="118" ht="25" customHeight="1">
      <x:c r="A118" s="2" t="str">
        <x:v>تعداد ابزار NOV 1405-07 IPG</x:v>
      </x:c>
      <x:c r="B118" s="51" t="n">
        <x:f>'عملیات'!H104</x:f>
        <x:v>7919434.9350000005</x:v>
      </x:c>
      <x:c r="C118" s="51" t="n">
        <x:v>7919434.935</x:v>
      </x:c>
      <x:c r="D118" s="52" t="n">
        <x:f>B118-C118</x:f>
        <x:v>9.313225746154785e-10</x:v>
      </x:c>
      <x:c r="E118" s="53" t="n">
        <x:v>0.00001</x:v>
      </x:c>
      <x:c r="F118" s="3"/>
      <x:c r="G118" s="3"/>
      <x:c r="H118" s="3"/>
      <x:c r="I118" s="3"/>
    </x:row>
    <x:row r="119" ht="25" customHeight="1">
      <x:c r="A119" s="2" t="str">
        <x:v>تعداد ابزار NOV 1405-07 USSD</x:v>
      </x:c>
      <x:c r="B119" s="51" t="n">
        <x:f>'عملیات'!H105</x:f>
        <x:v>0</x:v>
      </x:c>
      <x:c r="C119" s="51" t="n">
        <x:v>0</x:v>
      </x:c>
      <x:c r="D119" s="52" t="n">
        <x:f>B119-C119</x:f>
        <x:v>0</x:v>
      </x:c>
      <x:c r="E119" s="53" t="n">
        <x:v>0.00001</x:v>
      </x:c>
      <x:c r="F119" s="3"/>
      <x:c r="G119" s="3"/>
      <x:c r="H119" s="3"/>
      <x:c r="I119" s="3"/>
    </x:row>
    <x:row r="120" ht="25" customHeight="1">
      <x:c r="A120" s="2" t="str">
        <x:v>تعداد ابزار NOV 1405-07 MOBILE</x:v>
      </x:c>
      <x:c r="B120" s="51" t="n">
        <x:f>'عملیات'!H106</x:f>
        <x:v>0</x:v>
      </x:c>
      <x:c r="C120" s="51" t="n">
        <x:v>0</x:v>
      </x:c>
      <x:c r="D120" s="52" t="n">
        <x:f>B120-C120</x:f>
        <x:v>0</x:v>
      </x:c>
      <x:c r="E120" s="53" t="n">
        <x:v>0.00001</x:v>
      </x:c>
      <x:c r="F120" s="3"/>
      <x:c r="G120" s="3"/>
      <x:c r="H120" s="3"/>
      <x:c r="I120" s="3"/>
    </x:row>
    <x:row r="121" ht="25" customHeight="1">
      <x:c r="A121" s="2" t="str">
        <x:v>تعداد ابزار RTP 1405-07 POS</x:v>
      </x:c>
      <x:c r="B121" s="51" t="n">
        <x:f>'عملیات'!H107</x:f>
        <x:v>531947325.21760005</x:v>
      </x:c>
      <x:c r="C121" s="51" t="n">
        <x:v>531947325.2176</x:v>
      </x:c>
      <x:c r="D121" s="52" t="n">
        <x:f>B121-C121</x:f>
        <x:v>5.960464477539063e-8</x:v>
      </x:c>
      <x:c r="E121" s="53" t="n">
        <x:v>0.00001</x:v>
      </x:c>
      <x:c r="F121" s="3"/>
      <x:c r="G121" s="3"/>
      <x:c r="H121" s="3"/>
      <x:c r="I121" s="3"/>
    </x:row>
    <x:row r="122" ht="25" customHeight="1">
      <x:c r="A122" s="2" t="str">
        <x:v>تعداد ابزار RTP 1405-07 IPG</x:v>
      </x:c>
      <x:c r="B122" s="51" t="n">
        <x:f>'عملیات'!H108</x:f>
        <x:v>18784343.915999997</x:v>
      </x:c>
      <x:c r="C122" s="51" t="n">
        <x:v>18784343.916</x:v>
      </x:c>
      <x:c r="D122" s="52" t="n">
        <x:f>B122-C122</x:f>
        <x:v>-3.725290298461914e-9</x:v>
      </x:c>
      <x:c r="E122" s="53" t="n">
        <x:v>0.00001</x:v>
      </x:c>
      <x:c r="F122" s="3"/>
      <x:c r="G122" s="3"/>
      <x:c r="H122" s="3"/>
      <x:c r="I122" s="3"/>
    </x:row>
    <x:row r="123" ht="25" customHeight="1">
      <x:c r="A123" s="2" t="str">
        <x:v>تعداد ابزار RTP 1405-07 USSD</x:v>
      </x:c>
      <x:c r="B123" s="51" t="n">
        <x:f>'عملیات'!H109</x:f>
        <x:v>16242179.134499999</x:v>
      </x:c>
      <x:c r="C123" s="51" t="n">
        <x:v>16242179.1345</x:v>
      </x:c>
      <x:c r="D123" s="52" t="n">
        <x:f>B123-C123</x:f>
        <x:v>-1.862645149230957e-9</x:v>
      </x:c>
      <x:c r="E123" s="53" t="n">
        <x:v>0.00001</x:v>
      </x:c>
      <x:c r="F123" s="3"/>
      <x:c r="G123" s="3"/>
      <x:c r="H123" s="3"/>
      <x:c r="I123" s="3"/>
    </x:row>
    <x:row r="124" ht="25" customHeight="1">
      <x:c r="A124" s="2" t="str">
        <x:v>تعداد ابزار RTP 1405-07 MOBILE</x:v>
      </x:c>
      <x:c r="B124" s="51" t="n">
        <x:f>'عملیات'!H110</x:f>
        <x:v>5147936.080000001</x:v>
      </x:c>
      <x:c r="C124" s="51" t="n">
        <x:v>5147936.08</x:v>
      </x:c>
      <x:c r="D124" s="52" t="n">
        <x:f>B124-C124</x:f>
        <x:v>9.313225746154785e-10</x:v>
      </x:c>
      <x:c r="E124" s="53" t="n">
        <x:v>0.00001</x:v>
      </x:c>
      <x:c r="F124" s="3"/>
      <x:c r="G124" s="3"/>
      <x:c r="H124" s="3"/>
      <x:c r="I124" s="3"/>
    </x:row>
    <x:row r="125" ht="25" customHeight="1">
      <x:c r="A125" s="2" t="str">
        <x:v>تعداد ابزار ARV 1405-07 POS</x:v>
      </x:c>
      <x:c r="B125" s="51" t="n">
        <x:f>'عملیات'!H111</x:f>
        <x:v>369527221.07199997</x:v>
      </x:c>
      <x:c r="C125" s="51" t="n">
        <x:v>369527221.072</x:v>
      </x:c>
      <x:c r="D125" s="52" t="n">
        <x:f>B125-C125</x:f>
        <x:v>-5.960464477539063e-8</x:v>
      </x:c>
      <x:c r="E125" s="53" t="n">
        <x:v>0.00001</x:v>
      </x:c>
      <x:c r="F125" s="3"/>
      <x:c r="G125" s="3"/>
      <x:c r="H125" s="3"/>
      <x:c r="I125" s="3"/>
    </x:row>
    <x:row r="126" ht="25" customHeight="1">
      <x:c r="A126" s="2" t="str">
        <x:v>تعداد ابزار ARV 1405-07 IPG</x:v>
      </x:c>
      <x:c r="B126" s="51" t="n">
        <x:f>'عملیات'!H112</x:f>
        <x:v>361237.383</x:v>
      </x:c>
      <x:c r="C126" s="51" t="n">
        <x:v>361237.383</x:v>
      </x:c>
      <x:c r="D126" s="52" t="n">
        <x:f>B126-C126</x:f>
        <x:v>0</x:v>
      </x:c>
      <x:c r="E126" s="53" t="n">
        <x:v>0.00001</x:v>
      </x:c>
      <x:c r="F126" s="3"/>
      <x:c r="G126" s="3"/>
      <x:c r="H126" s="3"/>
      <x:c r="I126" s="3"/>
    </x:row>
    <x:row r="127" ht="25" customHeight="1">
      <x:c r="A127" s="2" t="str">
        <x:v>تعداد ابزار ARV 1405-07 USSD</x:v>
      </x:c>
      <x:c r="B127" s="51" t="n">
        <x:f>'عملیات'!H113</x:f>
        <x:v>0</x:v>
      </x:c>
      <x:c r="C127" s="51" t="n">
        <x:v>0</x:v>
      </x:c>
      <x:c r="D127" s="52" t="n">
        <x:f>B127-C127</x:f>
        <x:v>0</x:v>
      </x:c>
      <x:c r="E127" s="53" t="n">
        <x:v>0.00001</x:v>
      </x:c>
      <x:c r="F127" s="3"/>
      <x:c r="G127" s="3"/>
      <x:c r="H127" s="3"/>
      <x:c r="I127" s="3"/>
    </x:row>
    <x:row r="128" ht="25" customHeight="1">
      <x:c r="A128" s="2" t="str">
        <x:v>تعداد ابزار ARV 1405-07 MOBILE</x:v>
      </x:c>
      <x:c r="B128" s="51" t="n">
        <x:f>'عملیات'!H114</x:f>
        <x:v>0</x:v>
      </x:c>
      <x:c r="C128" s="51" t="n">
        <x:v>0</x:v>
      </x:c>
      <x:c r="D128" s="52" t="n">
        <x:f>B128-C128</x:f>
        <x:v>0</x:v>
      </x:c>
      <x:c r="E128" s="53" t="n">
        <x:v>0.00001</x:v>
      </x:c>
      <x:c r="F128" s="3"/>
      <x:c r="G128" s="3"/>
      <x:c r="H128" s="3"/>
      <x:c r="I128" s="3"/>
    </x:row>
    <x:row r="129" ht="25" customHeight="1">
      <x:c r="A129" s="2" t="str">
        <x:v>تعداد ابزار FAN 1405-07 POS</x:v>
      </x:c>
      <x:c r="B129" s="51" t="n">
        <x:f>'عملیات'!H115</x:f>
        <x:v>79061637.9968</x:v>
      </x:c>
      <x:c r="C129" s="51" t="n">
        <x:v>79061637.9968</x:v>
      </x:c>
      <x:c r="D129" s="52" t="n">
        <x:f>B129-C129</x:f>
        <x:v>0</x:v>
      </x:c>
      <x:c r="E129" s="53" t="n">
        <x:v>0.00001</x:v>
      </x:c>
      <x:c r="F129" s="3"/>
      <x:c r="G129" s="3"/>
      <x:c r="H129" s="3"/>
      <x:c r="I129" s="3"/>
    </x:row>
    <x:row r="130" ht="25" customHeight="1">
      <x:c r="A130" s="2" t="str">
        <x:v>تعداد ابزار FAN 1405-07 IPG</x:v>
      </x:c>
      <x:c r="B130" s="51" t="n">
        <x:f>'عملیات'!H116</x:f>
        <x:v>1028137.167</x:v>
      </x:c>
      <x:c r="C130" s="51" t="n">
        <x:v>1028137.167</x:v>
      </x:c>
      <x:c r="D130" s="52" t="n">
        <x:f>B130-C130</x:f>
        <x:v>0</x:v>
      </x:c>
      <x:c r="E130" s="53" t="n">
        <x:v>0.00001</x:v>
      </x:c>
      <x:c r="F130" s="3"/>
      <x:c r="G130" s="3"/>
      <x:c r="H130" s="3"/>
      <x:c r="I130" s="3"/>
    </x:row>
    <x:row r="131" ht="25" customHeight="1">
      <x:c r="A131" s="2" t="str">
        <x:v>تعداد ابزار FAN 1405-07 USSD</x:v>
      </x:c>
      <x:c r="B131" s="51" t="n">
        <x:f>'عملیات'!H117</x:f>
        <x:v>0</x:v>
      </x:c>
      <x:c r="C131" s="51" t="n">
        <x:v>0</x:v>
      </x:c>
      <x:c r="D131" s="52" t="n">
        <x:f>B131-C131</x:f>
        <x:v>0</x:v>
      </x:c>
      <x:c r="E131" s="53" t="n">
        <x:v>0.00001</x:v>
      </x:c>
      <x:c r="F131" s="3"/>
      <x:c r="G131" s="3"/>
      <x:c r="H131" s="3"/>
      <x:c r="I131" s="3"/>
    </x:row>
    <x:row r="132" ht="25" customHeight="1">
      <x:c r="A132" s="2" t="str">
        <x:v>تعداد ابزار FAN 1405-07 MOBILE</x:v>
      </x:c>
      <x:c r="B132" s="51" t="n">
        <x:f>'عملیات'!H118</x:f>
        <x:v>0</x:v>
      </x:c>
      <x:c r="C132" s="51" t="n">
        <x:v>0</x:v>
      </x:c>
      <x:c r="D132" s="52" t="n">
        <x:f>B132-C132</x:f>
        <x:v>0</x:v>
      </x:c>
      <x:c r="E132" s="53" t="n">
        <x:v>0.00001</x:v>
      </x:c>
      <x:c r="F132" s="3"/>
      <x:c r="G132" s="3"/>
      <x:c r="H132" s="3"/>
      <x:c r="I132" s="3"/>
    </x:row>
    <x:row r="133" ht="25" customHeight="1">
      <x:c r="A133" s="2" t="str">
        <x:v>تعداد ابزار KISH 1405-07 POS</x:v>
      </x:c>
      <x:c r="B133" s="51" t="n">
        <x:f>'عملیات'!H119</x:f>
        <x:v>251364446.892</x:v>
      </x:c>
      <x:c r="C133" s="51" t="n">
        <x:v>251364446.892</x:v>
      </x:c>
      <x:c r="D133" s="52" t="n">
        <x:f>B133-C133</x:f>
        <x:v>0</x:v>
      </x:c>
      <x:c r="E133" s="53" t="n">
        <x:v>0.00001</x:v>
      </x:c>
      <x:c r="F133" s="3"/>
      <x:c r="G133" s="3"/>
      <x:c r="H133" s="3"/>
      <x:c r="I133" s="3"/>
    </x:row>
    <x:row r="134" ht="25" customHeight="1">
      <x:c r="A134" s="2" t="str">
        <x:v>تعداد ابزار KISH 1405-07 IPG</x:v>
      </x:c>
      <x:c r="B134" s="51" t="n">
        <x:f>'عملیات'!H120</x:f>
        <x:v>2612024.1539999996</x:v>
      </x:c>
      <x:c r="C134" s="51" t="n">
        <x:v>2612024.154</x:v>
      </x:c>
      <x:c r="D134" s="52" t="n">
        <x:f>B134-C134</x:f>
        <x:v>-4.656612873077393e-10</x:v>
      </x:c>
      <x:c r="E134" s="53" t="n">
        <x:v>0.00001</x:v>
      </x:c>
      <x:c r="F134" s="3"/>
      <x:c r="G134" s="3"/>
      <x:c r="H134" s="3"/>
      <x:c r="I134" s="3"/>
    </x:row>
    <x:row r="135" ht="25" customHeight="1">
      <x:c r="A135" s="2" t="str">
        <x:v>تعداد ابزار KISH 1405-07 USSD</x:v>
      </x:c>
      <x:c r="B135" s="51" t="n">
        <x:f>'عملیات'!H121</x:f>
        <x:v>0</x:v>
      </x:c>
      <x:c r="C135" s="51" t="n">
        <x:v>0</x:v>
      </x:c>
      <x:c r="D135" s="52" t="n">
        <x:f>B135-C135</x:f>
        <x:v>0</x:v>
      </x:c>
      <x:c r="E135" s="53" t="n">
        <x:v>0.00001</x:v>
      </x:c>
      <x:c r="F135" s="3"/>
      <x:c r="G135" s="3"/>
      <x:c r="H135" s="3"/>
      <x:c r="I135" s="3"/>
    </x:row>
    <x:row r="136" ht="25" customHeight="1">
      <x:c r="A136" s="2" t="str">
        <x:v>تعداد ابزار KISH 1405-07 MOBILE</x:v>
      </x:c>
      <x:c r="B136" s="51" t="n">
        <x:f>'عملیات'!H122</x:f>
        <x:v>0</x:v>
      </x:c>
      <x:c r="C136" s="51" t="n">
        <x:v>0</x:v>
      </x:c>
      <x:c r="D136" s="52" t="n">
        <x:f>B136-C136</x:f>
        <x:v>0</x:v>
      </x:c>
      <x:c r="E136" s="53" t="n">
        <x:v>0.00001</x:v>
      </x:c>
      <x:c r="F136" s="3"/>
      <x:c r="G136" s="3"/>
      <x:c r="H136" s="3"/>
      <x:c r="I136" s="3"/>
    </x:row>
    <x:row r="137" ht="25" customHeight="1">
      <x:c r="A137" s="2" t="str">
        <x:v>تعداد ابزار AP 1405-06 POS</x:v>
      </x:c>
      <x:c r="B137" s="51" t="n">
        <x:f>'عملیات'!H123</x:f>
        <x:v>161833625.4305</x:v>
      </x:c>
      <x:c r="C137" s="51" t="n">
        <x:v>161833625.4305</x:v>
      </x:c>
      <x:c r="D137" s="52" t="n">
        <x:f>B137-C137</x:f>
        <x:v>0</x:v>
      </x:c>
      <x:c r="E137" s="53" t="n">
        <x:v>0.00001</x:v>
      </x:c>
      <x:c r="F137" s="3"/>
      <x:c r="G137" s="3"/>
      <x:c r="H137" s="3"/>
      <x:c r="I137" s="3"/>
    </x:row>
    <x:row r="138" ht="25" customHeight="1">
      <x:c r="A138" s="2" t="str">
        <x:v>تعداد ابزار AP 1405-06 IPG</x:v>
      </x:c>
      <x:c r="B138" s="51" t="n">
        <x:f>'عملیات'!H124</x:f>
        <x:v>18356111.0792</x:v>
      </x:c>
      <x:c r="C138" s="51" t="n">
        <x:v>18356111.0792</x:v>
      </x:c>
      <x:c r="D138" s="52" t="n">
        <x:f>B138-C138</x:f>
        <x:v>0</x:v>
      </x:c>
      <x:c r="E138" s="53" t="n">
        <x:v>0.00001</x:v>
      </x:c>
      <x:c r="F138" s="3"/>
      <x:c r="G138" s="3"/>
      <x:c r="H138" s="3"/>
      <x:c r="I138" s="3"/>
    </x:row>
    <x:row r="139" ht="25" customHeight="1">
      <x:c r="A139" s="2" t="str">
        <x:v>تعداد ابزار AP 1405-06 USSD</x:v>
      </x:c>
      <x:c r="B139" s="51" t="n">
        <x:f>'عملیات'!H125</x:f>
        <x:v>4086295.4935000003</x:v>
      </x:c>
      <x:c r="C139" s="51" t="n">
        <x:v>4086295.4935</x:v>
      </x:c>
      <x:c r="D139" s="52" t="n">
        <x:f>B139-C139</x:f>
        <x:v>4.656612873077393e-10</x:v>
      </x:c>
      <x:c r="E139" s="53" t="n">
        <x:v>0.00001</x:v>
      </x:c>
      <x:c r="F139" s="3"/>
      <x:c r="G139" s="3"/>
      <x:c r="H139" s="3"/>
      <x:c r="I139" s="3"/>
    </x:row>
    <x:row r="140" ht="25" customHeight="1">
      <x:c r="A140" s="2" t="str">
        <x:v>تعداد ابزار AP 1405-06 MOBILE</x:v>
      </x:c>
      <x:c r="B140" s="51" t="n">
        <x:f>'عملیات'!H126</x:f>
        <x:v>60904692.121</x:v>
      </x:c>
      <x:c r="C140" s="51" t="n">
        <x:v>60904692.121</x:v>
      </x:c>
      <x:c r="D140" s="52" t="n">
        <x:f>B140-C140</x:f>
        <x:v>0</x:v>
      </x:c>
      <x:c r="E140" s="53" t="n">
        <x:v>0.00001</x:v>
      </x:c>
      <x:c r="F140" s="3"/>
      <x:c r="G140" s="3"/>
      <x:c r="H140" s="3"/>
      <x:c r="I140" s="3"/>
    </x:row>
    <x:row r="141" ht="25" customHeight="1">
      <x:c r="A141" s="2" t="str">
        <x:v>تعداد ابزار DAM 1405-06 POS</x:v>
      </x:c>
      <x:c r="B141" s="51" t="n">
        <x:f>'عملیات'!H127</x:f>
        <x:v>10641115.0968</x:v>
      </x:c>
      <x:c r="C141" s="51" t="n">
        <x:v>10641115.0968</x:v>
      </x:c>
      <x:c r="D141" s="52" t="n">
        <x:f>B141-C141</x:f>
        <x:v>0</x:v>
      </x:c>
      <x:c r="E141" s="53" t="n">
        <x:v>0.00001</x:v>
      </x:c>
      <x:c r="F141" s="3"/>
      <x:c r="G141" s="3"/>
      <x:c r="H141" s="3"/>
      <x:c r="I141" s="3"/>
    </x:row>
    <x:row r="142" ht="25" customHeight="1">
      <x:c r="A142" s="2" t="str">
        <x:v>تعداد ابزار DAM 1405-06 IPG</x:v>
      </x:c>
      <x:c r="B142" s="51" t="n">
        <x:f>'عملیات'!H128</x:f>
        <x:v>394149.62440000003</x:v>
      </x:c>
      <x:c r="C142" s="51" t="n">
        <x:v>394149.6244</x:v>
      </x:c>
      <x:c r="D142" s="52" t="n">
        <x:f>B142-C142</x:f>
        <x:v>5.820766091346741e-11</x:v>
      </x:c>
      <x:c r="E142" s="53" t="n">
        <x:v>0.00001</x:v>
      </x:c>
      <x:c r="F142" s="3"/>
      <x:c r="G142" s="3"/>
      <x:c r="H142" s="3"/>
      <x:c r="I142" s="3"/>
    </x:row>
    <x:row r="143" ht="25" customHeight="1">
      <x:c r="A143" s="2" t="str">
        <x:v>تعداد ابزار DAM 1405-06 USSD</x:v>
      </x:c>
      <x:c r="B143" s="51" t="n">
        <x:f>'عملیات'!H129</x:f>
        <x:v>0</x:v>
      </x:c>
      <x:c r="C143" s="51" t="n">
        <x:v>0</x:v>
      </x:c>
      <x:c r="D143" s="52" t="n">
        <x:f>B143-C143</x:f>
        <x:v>0</x:v>
      </x:c>
      <x:c r="E143" s="53" t="n">
        <x:v>0.00001</x:v>
      </x:c>
      <x:c r="F143" s="3"/>
      <x:c r="G143" s="3"/>
      <x:c r="H143" s="3"/>
      <x:c r="I143" s="3"/>
    </x:row>
    <x:row r="144" ht="25" customHeight="1">
      <x:c r="A144" s="2" t="str">
        <x:v>تعداد ابزار DAM 1405-06 MOBILE</x:v>
      </x:c>
      <x:c r="B144" s="51" t="n">
        <x:f>'عملیات'!H130</x:f>
        <x:v>0</x:v>
      </x:c>
      <x:c r="C144" s="51" t="n">
        <x:v>0</x:v>
      </x:c>
      <x:c r="D144" s="52" t="n">
        <x:f>B144-C144</x:f>
        <x:v>0</x:v>
      </x:c>
      <x:c r="E144" s="53" t="n">
        <x:v>0.00001</x:v>
      </x:c>
      <x:c r="F144" s="3"/>
      <x:c r="G144" s="3"/>
      <x:c r="H144" s="3"/>
      <x:c r="I144" s="3"/>
    </x:row>
    <x:row r="145" ht="25" customHeight="1">
      <x:c r="A145" s="2" t="str">
        <x:v>تعداد ابزار BEP 1405-06 POS</x:v>
      </x:c>
      <x:c r="B145" s="51" t="n">
        <x:f>'عملیات'!H131</x:f>
        <x:v>928880671.9915</x:v>
      </x:c>
      <x:c r="C145" s="51" t="n">
        <x:v>928880671.9915</x:v>
      </x:c>
      <x:c r="D145" s="52" t="n">
        <x:f>B145-C145</x:f>
        <x:v>0</x:v>
      </x:c>
      <x:c r="E145" s="53" t="n">
        <x:v>0.00001</x:v>
      </x:c>
      <x:c r="F145" s="3"/>
      <x:c r="G145" s="3"/>
      <x:c r="H145" s="3"/>
      <x:c r="I145" s="3"/>
    </x:row>
    <x:row r="146" ht="25" customHeight="1">
      <x:c r="A146" s="2" t="str">
        <x:v>تعداد ابزار BEP 1405-06 IPG</x:v>
      </x:c>
      <x:c r="B146" s="51" t="n">
        <x:f>'عملیات'!H132</x:f>
        <x:v>132124584.8078</x:v>
      </x:c>
      <x:c r="C146" s="51" t="n">
        <x:v>132124584.8078</x:v>
      </x:c>
      <x:c r="D146" s="52" t="n">
        <x:f>B146-C146</x:f>
        <x:v>0</x:v>
      </x:c>
      <x:c r="E146" s="53" t="n">
        <x:v>0.00001</x:v>
      </x:c>
      <x:c r="F146" s="3"/>
      <x:c r="G146" s="3"/>
      <x:c r="H146" s="3"/>
      <x:c r="I146" s="3"/>
    </x:row>
    <x:row r="147" ht="25" customHeight="1">
      <x:c r="A147" s="2" t="str">
        <x:v>تعداد ابزار BEP 1405-06 USSD</x:v>
      </x:c>
      <x:c r="B147" s="51" t="n">
        <x:f>'عملیات'!H133</x:f>
        <x:v>37792373.4265</x:v>
      </x:c>
      <x:c r="C147" s="51" t="n">
        <x:v>37792373.4265</x:v>
      </x:c>
      <x:c r="D147" s="52" t="n">
        <x:f>B147-C147</x:f>
        <x:v>0</x:v>
      </x:c>
      <x:c r="E147" s="53" t="n">
        <x:v>0.00001</x:v>
      </x:c>
      <x:c r="F147" s="3"/>
      <x:c r="G147" s="3"/>
      <x:c r="H147" s="3"/>
      <x:c r="I147" s="3"/>
    </x:row>
    <x:row r="148" ht="25" customHeight="1">
      <x:c r="A148" s="2" t="str">
        <x:v>تعداد ابزار BEP 1405-06 MOBILE</x:v>
      </x:c>
      <x:c r="B148" s="51" t="n">
        <x:f>'عملیات'!H134</x:f>
        <x:v>0</x:v>
      </x:c>
      <x:c r="C148" s="51" t="n">
        <x:v>0</x:v>
      </x:c>
      <x:c r="D148" s="52" t="n">
        <x:f>B148-C148</x:f>
        <x:v>0</x:v>
      </x:c>
      <x:c r="E148" s="53" t="n">
        <x:v>0.00001</x:v>
      </x:c>
      <x:c r="F148" s="3"/>
      <x:c r="G148" s="3"/>
      <x:c r="H148" s="3"/>
      <x:c r="I148" s="3"/>
    </x:row>
    <x:row r="149" ht="25" customHeight="1">
      <x:c r="A149" s="2" t="str">
        <x:v>تعداد ابزار SAD 1405-06 POS</x:v>
      </x:c>
      <x:c r="B149" s="51" t="n">
        <x:f>'عملیات'!H135</x:f>
        <x:v>290857145.97919995</x:v>
      </x:c>
      <x:c r="C149" s="51" t="n">
        <x:v>290857145.9792</x:v>
      </x:c>
      <x:c r="D149" s="52" t="n">
        <x:f>B149-C149</x:f>
        <x:v>-5.960464477539063e-8</x:v>
      </x:c>
      <x:c r="E149" s="53" t="n">
        <x:v>0.00001</x:v>
      </x:c>
      <x:c r="F149" s="3"/>
      <x:c r="G149" s="3"/>
      <x:c r="H149" s="3"/>
      <x:c r="I149" s="3"/>
    </x:row>
    <x:row r="150" ht="25" customHeight="1">
      <x:c r="A150" s="2" t="str">
        <x:v>تعداد ابزار SAD 1405-06 IPG</x:v>
      </x:c>
      <x:c r="B150" s="51" t="n">
        <x:f>'عملیات'!H136</x:f>
        <x:v>13851543.9432</x:v>
      </x:c>
      <x:c r="C150" s="51" t="n">
        <x:v>13851543.9432</x:v>
      </x:c>
      <x:c r="D150" s="52" t="n">
        <x:f>B150-C150</x:f>
        <x:v>0</x:v>
      </x:c>
      <x:c r="E150" s="53" t="n">
        <x:v>0.00001</x:v>
      </x:c>
      <x:c r="F150" s="3"/>
      <x:c r="G150" s="3"/>
      <x:c r="H150" s="3"/>
      <x:c r="I150" s="3"/>
    </x:row>
    <x:row r="151" ht="25" customHeight="1">
      <x:c r="A151" s="2" t="str">
        <x:v>تعداد ابزار SAD 1405-06 USSD</x:v>
      </x:c>
      <x:c r="B151" s="51" t="n">
        <x:f>'عملیات'!H137</x:f>
        <x:v>179703.2435</x:v>
      </x:c>
      <x:c r="C151" s="51" t="n">
        <x:v>179703.2435</x:v>
      </x:c>
      <x:c r="D151" s="52" t="n">
        <x:f>B151-C151</x:f>
        <x:v>0</x:v>
      </x:c>
      <x:c r="E151" s="53" t="n">
        <x:v>0.00001</x:v>
      </x:c>
      <x:c r="F151" s="3"/>
      <x:c r="G151" s="3"/>
      <x:c r="H151" s="3"/>
      <x:c r="I151" s="3"/>
    </x:row>
    <x:row r="152" ht="25" customHeight="1">
      <x:c r="A152" s="2" t="str">
        <x:v>تعداد ابزار SAD 1405-06 MOBILE</x:v>
      </x:c>
      <x:c r="B152" s="51" t="n">
        <x:f>'عملیات'!H138</x:f>
        <x:v>1679155.387</x:v>
      </x:c>
      <x:c r="C152" s="51" t="n">
        <x:v>1679155.387</x:v>
      </x:c>
      <x:c r="D152" s="52" t="n">
        <x:f>B152-C152</x:f>
        <x:v>0</x:v>
      </x:c>
      <x:c r="E152" s="53" t="n">
        <x:v>0.00001</x:v>
      </x:c>
      <x:c r="F152" s="3"/>
      <x:c r="G152" s="3"/>
      <x:c r="H152" s="3"/>
      <x:c r="I152" s="3"/>
    </x:row>
    <x:row r="153" ht="25" customHeight="1">
      <x:c r="A153" s="2" t="str">
        <x:v>تعداد ابزار PEP 1405-06 POS</x:v>
      </x:c>
      <x:c r="B153" s="51" t="n">
        <x:f>'عملیات'!H139</x:f>
        <x:v>212378922.1403</x:v>
      </x:c>
      <x:c r="C153" s="51" t="n">
        <x:v>212378922.1403</x:v>
      </x:c>
      <x:c r="D153" s="52" t="n">
        <x:f>B153-C153</x:f>
        <x:v>0</x:v>
      </x:c>
      <x:c r="E153" s="53" t="n">
        <x:v>0.00001</x:v>
      </x:c>
      <x:c r="F153" s="3"/>
      <x:c r="G153" s="3"/>
      <x:c r="H153" s="3"/>
      <x:c r="I153" s="3"/>
    </x:row>
    <x:row r="154" ht="25" customHeight="1">
      <x:c r="A154" s="2" t="str">
        <x:v>تعداد ابزار PEP 1405-06 IPG</x:v>
      </x:c>
      <x:c r="B154" s="51" t="n">
        <x:f>'عملیات'!H140</x:f>
        <x:v>5687016.0092</x:v>
      </x:c>
      <x:c r="C154" s="51" t="n">
        <x:v>5687016.0092</x:v>
      </x:c>
      <x:c r="D154" s="52" t="n">
        <x:f>B154-C154</x:f>
        <x:v>0</x:v>
      </x:c>
      <x:c r="E154" s="53" t="n">
        <x:v>0.00001</x:v>
      </x:c>
      <x:c r="F154" s="3"/>
      <x:c r="G154" s="3"/>
      <x:c r="H154" s="3"/>
      <x:c r="I154" s="3"/>
    </x:row>
    <x:row r="155" ht="25" customHeight="1">
      <x:c r="A155" s="2" t="str">
        <x:v>تعداد ابزار PEP 1405-06 USSD</x:v>
      </x:c>
      <x:c r="B155" s="51" t="n">
        <x:f>'عملیات'!H141</x:f>
        <x:v>0</x:v>
      </x:c>
      <x:c r="C155" s="51" t="n">
        <x:v>0</x:v>
      </x:c>
      <x:c r="D155" s="52" t="n">
        <x:f>B155-C155</x:f>
        <x:v>0</x:v>
      </x:c>
      <x:c r="E155" s="53" t="n">
        <x:v>0.00001</x:v>
      </x:c>
      <x:c r="F155" s="3"/>
      <x:c r="G155" s="3"/>
      <x:c r="H155" s="3"/>
      <x:c r="I155" s="3"/>
    </x:row>
    <x:row r="156" ht="25" customHeight="1">
      <x:c r="A156" s="2" t="str">
        <x:v>تعداد ابزار PEP 1405-06 MOBILE</x:v>
      </x:c>
      <x:c r="B156" s="51" t="n">
        <x:f>'عملیات'!H142</x:f>
        <x:v>415865.5865</x:v>
      </x:c>
      <x:c r="C156" s="51" t="n">
        <x:v>415865.5865</x:v>
      </x:c>
      <x:c r="D156" s="52" t="n">
        <x:f>B156-C156</x:f>
        <x:v>0</x:v>
      </x:c>
      <x:c r="E156" s="53" t="n">
        <x:v>0.00001</x:v>
      </x:c>
      <x:c r="F156" s="3"/>
      <x:c r="G156" s="3"/>
      <x:c r="H156" s="3"/>
      <x:c r="I156" s="3"/>
    </x:row>
    <x:row r="157" ht="25" customHeight="1">
      <x:c r="A157" s="2" t="str">
        <x:v>تعداد ابزار SEP 1405-06 POS</x:v>
      </x:c>
      <x:c r="B157" s="51" t="n">
        <x:f>'عملیات'!H143</x:f>
        <x:v>865033981.4107001</x:v>
      </x:c>
      <x:c r="C157" s="51" t="n">
        <x:v>865033981.4107</x:v>
      </x:c>
      <x:c r="D157" s="52" t="n">
        <x:f>B157-C157</x:f>
        <x:v>1.1920928955078125e-7</x:v>
      </x:c>
      <x:c r="E157" s="53" t="n">
        <x:v>0.00001</x:v>
      </x:c>
      <x:c r="F157" s="3"/>
      <x:c r="G157" s="3"/>
      <x:c r="H157" s="3"/>
      <x:c r="I157" s="3"/>
    </x:row>
    <x:row r="158" ht="25" customHeight="1">
      <x:c r="A158" s="2" t="str">
        <x:v>تعداد ابزار SEP 1405-06 IPG</x:v>
      </x:c>
      <x:c r="B158" s="51" t="n">
        <x:f>'عملیات'!H144</x:f>
        <x:v>77309633.4716</x:v>
      </x:c>
      <x:c r="C158" s="51" t="n">
        <x:v>77309633.4716</x:v>
      </x:c>
      <x:c r="D158" s="52" t="n">
        <x:f>B158-C158</x:f>
        <x:v>0</x:v>
      </x:c>
      <x:c r="E158" s="53" t="n">
        <x:v>0.00001</x:v>
      </x:c>
      <x:c r="F158" s="3"/>
      <x:c r="G158" s="3"/>
      <x:c r="H158" s="3"/>
      <x:c r="I158" s="3"/>
    </x:row>
    <x:row r="159" ht="25" customHeight="1">
      <x:c r="A159" s="2" t="str">
        <x:v>تعداد ابزار SEP 1405-06 USSD</x:v>
      </x:c>
      <x:c r="B159" s="51" t="n">
        <x:f>'عملیات'!H145</x:f>
        <x:v>17165566.346499998</x:v>
      </x:c>
      <x:c r="C159" s="51" t="n">
        <x:v>17165566.3465</x:v>
      </x:c>
      <x:c r="D159" s="52" t="n">
        <x:f>B159-C159</x:f>
        <x:v>-3.725290298461914e-9</x:v>
      </x:c>
      <x:c r="E159" s="53" t="n">
        <x:v>0.00001</x:v>
      </x:c>
      <x:c r="F159" s="3"/>
      <x:c r="G159" s="3"/>
      <x:c r="H159" s="3"/>
      <x:c r="I159" s="3"/>
    </x:row>
    <x:row r="160" ht="25" customHeight="1">
      <x:c r="A160" s="2" t="str">
        <x:v>تعداد ابزار SEP 1405-06 MOBILE</x:v>
      </x:c>
      <x:c r="B160" s="51" t="n">
        <x:f>'عملیات'!H146</x:f>
        <x:v>1137745.4725</x:v>
      </x:c>
      <x:c r="C160" s="51" t="n">
        <x:v>1137745.4725</x:v>
      </x:c>
      <x:c r="D160" s="52" t="n">
        <x:f>B160-C160</x:f>
        <x:v>0</x:v>
      </x:c>
      <x:c r="E160" s="53" t="n">
        <x:v>0.00001</x:v>
      </x:c>
      <x:c r="F160" s="3"/>
      <x:c r="G160" s="3"/>
      <x:c r="H160" s="3"/>
      <x:c r="I160" s="3"/>
    </x:row>
    <x:row r="161" ht="25" customHeight="1">
      <x:c r="A161" s="2" t="str">
        <x:v>تعداد ابزار SPH 1405-06 POS</x:v>
      </x:c>
      <x:c r="B161" s="51" t="n">
        <x:f>'عملیات'!H147</x:f>
        <x:v>165380663.7961</x:v>
      </x:c>
      <x:c r="C161" s="51" t="n">
        <x:v>165380663.7961</x:v>
      </x:c>
      <x:c r="D161" s="52" t="n">
        <x:f>B161-C161</x:f>
        <x:v>0</x:v>
      </x:c>
      <x:c r="E161" s="53" t="n">
        <x:v>0.00001</x:v>
      </x:c>
      <x:c r="F161" s="3"/>
      <x:c r="G161" s="3"/>
      <x:c r="H161" s="3"/>
      <x:c r="I161" s="3"/>
    </x:row>
    <x:row r="162" ht="25" customHeight="1">
      <x:c r="A162" s="2" t="str">
        <x:v>تعداد ابزار SPH 1405-06 IPG</x:v>
      </x:c>
      <x:c r="B162" s="51" t="n">
        <x:f>'عملیات'!H148</x:f>
        <x:v>3237657.6289999997</x:v>
      </x:c>
      <x:c r="C162" s="51" t="n">
        <x:v>3237657.629</x:v>
      </x:c>
      <x:c r="D162" s="52" t="n">
        <x:f>B162-C162</x:f>
        <x:v>-4.656612873077393e-10</x:v>
      </x:c>
      <x:c r="E162" s="53" t="n">
        <x:v>0.00001</x:v>
      </x:c>
      <x:c r="F162" s="3"/>
      <x:c r="G162" s="3"/>
      <x:c r="H162" s="3"/>
      <x:c r="I162" s="3"/>
    </x:row>
    <x:row r="163" ht="25" customHeight="1">
      <x:c r="A163" s="2" t="str">
        <x:v>تعداد ابزار SPH 1405-06 USSD</x:v>
      </x:c>
      <x:c r="B163" s="51" t="n">
        <x:f>'عملیات'!H149</x:f>
        <x:v>0</x:v>
      </x:c>
      <x:c r="C163" s="51" t="n">
        <x:v>0</x:v>
      </x:c>
      <x:c r="D163" s="52" t="n">
        <x:f>B163-C163</x:f>
        <x:v>0</x:v>
      </x:c>
      <x:c r="E163" s="53" t="n">
        <x:v>0.00001</x:v>
      </x:c>
      <x:c r="F163" s="3"/>
      <x:c r="G163" s="3"/>
      <x:c r="H163" s="3"/>
      <x:c r="I163" s="3"/>
    </x:row>
    <x:row r="164" ht="25" customHeight="1">
      <x:c r="A164" s="2" t="str">
        <x:v>تعداد ابزار SPH 1405-06 MOBILE</x:v>
      </x:c>
      <x:c r="B164" s="51" t="n">
        <x:f>'عملیات'!H150</x:f>
        <x:v>9659066.7355</x:v>
      </x:c>
      <x:c r="C164" s="51" t="n">
        <x:v>9659066.7355</x:v>
      </x:c>
      <x:c r="D164" s="52" t="n">
        <x:f>B164-C164</x:f>
        <x:v>0</x:v>
      </x:c>
      <x:c r="E164" s="53" t="n">
        <x:v>0.00001</x:v>
      </x:c>
      <x:c r="F164" s="3"/>
      <x:c r="G164" s="3"/>
      <x:c r="H164" s="3"/>
      <x:c r="I164" s="3"/>
    </x:row>
    <x:row r="165" ht="25" customHeight="1">
      <x:c r="A165" s="2" t="str">
        <x:v>تعداد ابزار NOV 1405-06 POS</x:v>
      </x:c>
      <x:c r="B165" s="51" t="n">
        <x:f>'عملیات'!H151</x:f>
        <x:v>548017427.4851999</x:v>
      </x:c>
      <x:c r="C165" s="51" t="n">
        <x:v>548017427.4852</x:v>
      </x:c>
      <x:c r="D165" s="52" t="n">
        <x:f>B165-C165</x:f>
        <x:v>-1.1920928955078125e-7</x:v>
      </x:c>
      <x:c r="E165" s="53" t="n">
        <x:v>0.00001</x:v>
      </x:c>
      <x:c r="F165" s="3"/>
      <x:c r="G165" s="3"/>
      <x:c r="H165" s="3"/>
      <x:c r="I165" s="3"/>
    </x:row>
    <x:row r="166" ht="25" customHeight="1">
      <x:c r="A166" s="2" t="str">
        <x:v>تعداد ابزار NOV 1405-06 IPG</x:v>
      </x:c>
      <x:c r="B166" s="51" t="n">
        <x:f>'عملیات'!H152</x:f>
        <x:v>6813157.7932</x:v>
      </x:c>
      <x:c r="C166" s="51" t="n">
        <x:v>6813157.7932</x:v>
      </x:c>
      <x:c r="D166" s="52" t="n">
        <x:f>B166-C166</x:f>
        <x:v>0</x:v>
      </x:c>
      <x:c r="E166" s="53" t="n">
        <x:v>0.00001</x:v>
      </x:c>
      <x:c r="F166" s="3"/>
      <x:c r="G166" s="3"/>
      <x:c r="H166" s="3"/>
      <x:c r="I166" s="3"/>
    </x:row>
    <x:row r="167" ht="25" customHeight="1">
      <x:c r="A167" s="2" t="str">
        <x:v>تعداد ابزار NOV 1405-06 USSD</x:v>
      </x:c>
      <x:c r="B167" s="51" t="n">
        <x:f>'عملیات'!H153</x:f>
        <x:v>0</x:v>
      </x:c>
      <x:c r="C167" s="51" t="n">
        <x:v>0</x:v>
      </x:c>
      <x:c r="D167" s="52" t="n">
        <x:f>B167-C167</x:f>
        <x:v>0</x:v>
      </x:c>
      <x:c r="E167" s="53" t="n">
        <x:v>0.00001</x:v>
      </x:c>
      <x:c r="F167" s="3"/>
      <x:c r="G167" s="3"/>
      <x:c r="H167" s="3"/>
      <x:c r="I167" s="3"/>
    </x:row>
    <x:row r="168" ht="25" customHeight="1">
      <x:c r="A168" s="2" t="str">
        <x:v>تعداد ابزار NOV 1405-06 MOBILE</x:v>
      </x:c>
      <x:c r="B168" s="51" t="n">
        <x:f>'عملیات'!H154</x:f>
        <x:v>0</x:v>
      </x:c>
      <x:c r="C168" s="51" t="n">
        <x:v>0</x:v>
      </x:c>
      <x:c r="D168" s="52" t="n">
        <x:f>B168-C168</x:f>
        <x:v>0</x:v>
      </x:c>
      <x:c r="E168" s="53" t="n">
        <x:v>0.00001</x:v>
      </x:c>
      <x:c r="F168" s="3"/>
      <x:c r="G168" s="3"/>
      <x:c r="H168" s="3"/>
      <x:c r="I168" s="3"/>
    </x:row>
    <x:row r="169" ht="25" customHeight="1">
      <x:c r="A169" s="2" t="str">
        <x:v>تعداد ابزار RTP 1405-06 POS</x:v>
      </x:c>
      <x:c r="B169" s="51" t="n">
        <x:f>'عملیات'!H155</x:f>
        <x:v>545800528.5067</x:v>
      </x:c>
      <x:c r="C169" s="51" t="n">
        <x:v>545800528.5067</x:v>
      </x:c>
      <x:c r="D169" s="52" t="n">
        <x:f>B169-C169</x:f>
        <x:v>0</x:v>
      </x:c>
      <x:c r="E169" s="53" t="n">
        <x:v>0.00001</x:v>
      </x:c>
      <x:c r="F169" s="3"/>
      <x:c r="G169" s="3"/>
      <x:c r="H169" s="3"/>
      <x:c r="I169" s="3"/>
    </x:row>
    <x:row r="170" ht="25" customHeight="1">
      <x:c r="A170" s="2" t="str">
        <x:v>تعداد ابزار RTP 1405-06 IPG</x:v>
      </x:c>
      <x:c r="B170" s="51" t="n">
        <x:f>'عملیات'!H156</x:f>
        <x:v>18975489.0604</x:v>
      </x:c>
      <x:c r="C170" s="51" t="n">
        <x:v>18975489.0604</x:v>
      </x:c>
      <x:c r="D170" s="52" t="n">
        <x:f>B170-C170</x:f>
        <x:v>0</x:v>
      </x:c>
      <x:c r="E170" s="53" t="n">
        <x:v>0.00001</x:v>
      </x:c>
      <x:c r="F170" s="3"/>
      <x:c r="G170" s="3"/>
      <x:c r="H170" s="3"/>
      <x:c r="I170" s="3"/>
    </x:row>
    <x:row r="171" ht="25" customHeight="1">
      <x:c r="A171" s="2" t="str">
        <x:v>تعداد ابزار RTP 1405-06 USSD</x:v>
      </x:c>
      <x:c r="B171" s="51" t="n">
        <x:f>'عملیات'!H157</x:f>
        <x:v>18907906.49</x:v>
      </x:c>
      <x:c r="C171" s="51" t="n">
        <x:v>18907906.49</x:v>
      </x:c>
      <x:c r="D171" s="52" t="n">
        <x:f>B171-C171</x:f>
        <x:v>0</x:v>
      </x:c>
      <x:c r="E171" s="53" t="n">
        <x:v>0.00001</x:v>
      </x:c>
      <x:c r="F171" s="3"/>
      <x:c r="G171" s="3"/>
      <x:c r="H171" s="3"/>
      <x:c r="I171" s="3"/>
    </x:row>
    <x:row r="172" ht="25" customHeight="1">
      <x:c r="A172" s="2" t="str">
        <x:v>تعداد ابزار RTP 1405-06 MOBILE</x:v>
      </x:c>
      <x:c r="B172" s="51" t="n">
        <x:f>'عملیات'!H158</x:f>
        <x:v>4660833.177</x:v>
      </x:c>
      <x:c r="C172" s="51" t="n">
        <x:v>4660833.177</x:v>
      </x:c>
      <x:c r="D172" s="52" t="n">
        <x:f>B172-C172</x:f>
        <x:v>0</x:v>
      </x:c>
      <x:c r="E172" s="53" t="n">
        <x:v>0.00001</x:v>
      </x:c>
      <x:c r="F172" s="3"/>
      <x:c r="G172" s="3"/>
      <x:c r="H172" s="3"/>
      <x:c r="I172" s="3"/>
    </x:row>
    <x:row r="173" ht="25" customHeight="1">
      <x:c r="A173" s="2" t="str">
        <x:v>تعداد ابزار ARV 1405-06 POS</x:v>
      </x:c>
      <x:c r="B173" s="51" t="n">
        <x:f>'عملیات'!H159</x:f>
        <x:v>366675091.04389995</x:v>
      </x:c>
      <x:c r="C173" s="51" t="n">
        <x:v>366675091.0439</x:v>
      </x:c>
      <x:c r="D173" s="52" t="n">
        <x:f>B173-C173</x:f>
        <x:v>-5.960464477539063e-8</x:v>
      </x:c>
      <x:c r="E173" s="53" t="n">
        <x:v>0.00001</x:v>
      </x:c>
      <x:c r="F173" s="3"/>
      <x:c r="G173" s="3"/>
      <x:c r="H173" s="3"/>
      <x:c r="I173" s="3"/>
    </x:row>
    <x:row r="174" ht="25" customHeight="1">
      <x:c r="A174" s="2" t="str">
        <x:v>تعداد ابزار ARV 1405-06 IPG</x:v>
      </x:c>
      <x:c r="B174" s="51" t="n">
        <x:f>'عملیات'!H160</x:f>
        <x:v>197074.81220000001</x:v>
      </x:c>
      <x:c r="C174" s="51" t="n">
        <x:v>197074.8122</x:v>
      </x:c>
      <x:c r="D174" s="52" t="n">
        <x:f>B174-C174</x:f>
        <x:v>2.9103830456733704e-11</x:v>
      </x:c>
      <x:c r="E174" s="53" t="n">
        <x:v>0.00001</x:v>
      </x:c>
      <x:c r="F174" s="3"/>
      <x:c r="G174" s="3"/>
      <x:c r="H174" s="3"/>
      <x:c r="I174" s="3"/>
    </x:row>
    <x:row r="175" ht="25" customHeight="1">
      <x:c r="A175" s="2" t="str">
        <x:v>تعداد ابزار ARV 1405-06 USSD</x:v>
      </x:c>
      <x:c r="B175" s="51" t="n">
        <x:f>'عملیات'!H161</x:f>
        <x:v>0</x:v>
      </x:c>
      <x:c r="C175" s="51" t="n">
        <x:v>0</x:v>
      </x:c>
      <x:c r="D175" s="52" t="n">
        <x:f>B175-C175</x:f>
        <x:v>0</x:v>
      </x:c>
      <x:c r="E175" s="53" t="n">
        <x:v>0.00001</x:v>
      </x:c>
      <x:c r="F175" s="3"/>
      <x:c r="G175" s="3"/>
      <x:c r="H175" s="3"/>
      <x:c r="I175" s="3"/>
    </x:row>
    <x:row r="176" ht="25" customHeight="1">
      <x:c r="A176" s="2" t="str">
        <x:v>تعداد ابزار ARV 1405-06 MOBILE</x:v>
      </x:c>
      <x:c r="B176" s="51" t="n">
        <x:f>'عملیات'!H162</x:f>
        <x:v>0</x:v>
      </x:c>
      <x:c r="C176" s="51" t="n">
        <x:v>0</x:v>
      </x:c>
      <x:c r="D176" s="52" t="n">
        <x:f>B176-C176</x:f>
        <x:v>0</x:v>
      </x:c>
      <x:c r="E176" s="53" t="n">
        <x:v>0.00001</x:v>
      </x:c>
      <x:c r="F176" s="3"/>
      <x:c r="G176" s="3"/>
      <x:c r="H176" s="3"/>
      <x:c r="I176" s="3"/>
    </x:row>
    <x:row r="177" ht="25" customHeight="1">
      <x:c r="A177" s="2" t="str">
        <x:v>تعداد ابزار FAN 1405-06 POS</x:v>
      </x:c>
      <x:c r="B177" s="51" t="n">
        <x:f>'عملیات'!H163</x:f>
        <x:v>82025262.2045</x:v>
      </x:c>
      <x:c r="C177" s="51" t="n">
        <x:v>82025262.2045</x:v>
      </x:c>
      <x:c r="D177" s="52" t="n">
        <x:f>B177-C177</x:f>
        <x:v>0</x:v>
      </x:c>
      <x:c r="E177" s="53" t="n">
        <x:v>0.00001</x:v>
      </x:c>
      <x:c r="F177" s="3"/>
      <x:c r="G177" s="3"/>
      <x:c r="H177" s="3"/>
      <x:c r="I177" s="3"/>
    </x:row>
    <x:row r="178" ht="25" customHeight="1">
      <x:c r="A178" s="2" t="str">
        <x:v>تعداد ابزار FAN 1405-06 IPG</x:v>
      </x:c>
      <x:c r="B178" s="51" t="n">
        <x:f>'عملیات'!H164</x:f>
        <x:v>1126141.784</x:v>
      </x:c>
      <x:c r="C178" s="51" t="n">
        <x:v>1126141.784</x:v>
      </x:c>
      <x:c r="D178" s="52" t="n">
        <x:f>B178-C178</x:f>
        <x:v>0</x:v>
      </x:c>
      <x:c r="E178" s="53" t="n">
        <x:v>0.00001</x:v>
      </x:c>
      <x:c r="F178" s="3"/>
      <x:c r="G178" s="3"/>
      <x:c r="H178" s="3"/>
      <x:c r="I178" s="3"/>
    </x:row>
    <x:row r="179" ht="25" customHeight="1">
      <x:c r="A179" s="2" t="str">
        <x:v>تعداد ابزار FAN 1405-06 USSD</x:v>
      </x:c>
      <x:c r="B179" s="51" t="n">
        <x:f>'عملیات'!H165</x:f>
        <x:v>0</x:v>
      </x:c>
      <x:c r="C179" s="51" t="n">
        <x:v>0</x:v>
      </x:c>
      <x:c r="D179" s="52" t="n">
        <x:f>B179-C179</x:f>
        <x:v>0</x:v>
      </x:c>
      <x:c r="E179" s="53" t="n">
        <x:v>0.00001</x:v>
      </x:c>
      <x:c r="F179" s="3"/>
      <x:c r="G179" s="3"/>
      <x:c r="H179" s="3"/>
      <x:c r="I179" s="3"/>
    </x:row>
    <x:row r="180" ht="25" customHeight="1">
      <x:c r="A180" s="2" t="str">
        <x:v>تعداد ابزار FAN 1405-06 MOBILE</x:v>
      </x:c>
      <x:c r="B180" s="51" t="n">
        <x:f>'عملیات'!H166</x:f>
        <x:v>0</x:v>
      </x:c>
      <x:c r="C180" s="51" t="n">
        <x:v>0</x:v>
      </x:c>
      <x:c r="D180" s="52" t="n">
        <x:f>B180-C180</x:f>
        <x:v>0</x:v>
      </x:c>
      <x:c r="E180" s="53" t="n">
        <x:v>0.00001</x:v>
      </x:c>
      <x:c r="F180" s="3"/>
      <x:c r="G180" s="3"/>
      <x:c r="H180" s="3"/>
      <x:c r="I180" s="3"/>
    </x:row>
    <x:row r="181" ht="25" customHeight="1">
      <x:c r="A181" s="2" t="str">
        <x:v>تعداد ابزار KISH 1405-06 POS</x:v>
      </x:c>
      <x:c r="B181" s="51" t="n">
        <x:f>'عملیات'!H167</x:f>
        <x:v>256273521.9146</x:v>
      </x:c>
      <x:c r="C181" s="51" t="n">
        <x:v>256273521.9146</x:v>
      </x:c>
      <x:c r="D181" s="52" t="n">
        <x:f>B181-C181</x:f>
        <x:v>0</x:v>
      </x:c>
      <x:c r="E181" s="53" t="n">
        <x:v>0.00001</x:v>
      </x:c>
      <x:c r="F181" s="3"/>
      <x:c r="G181" s="3"/>
      <x:c r="H181" s="3"/>
      <x:c r="I181" s="3"/>
    </x:row>
    <x:row r="182" ht="25" customHeight="1">
      <x:c r="A182" s="2" t="str">
        <x:v>تعداد ابزار KISH 1405-06 IPG</x:v>
      </x:c>
      <x:c r="B182" s="51" t="n">
        <x:f>'عملیات'!H168</x:f>
        <x:v>3462885.9858</x:v>
      </x:c>
      <x:c r="C182" s="51" t="n">
        <x:v>3462885.9858</x:v>
      </x:c>
      <x:c r="D182" s="52" t="n">
        <x:f>B182-C182</x:f>
        <x:v>0</x:v>
      </x:c>
      <x:c r="E182" s="53" t="n">
        <x:v>0.00001</x:v>
      </x:c>
      <x:c r="F182" s="3"/>
      <x:c r="G182" s="3"/>
      <x:c r="H182" s="3"/>
      <x:c r="I182" s="3"/>
    </x:row>
    <x:row r="183" ht="25" customHeight="1">
      <x:c r="A183" s="2" t="str">
        <x:v>تعداد ابزار KISH 1405-06 USSD</x:v>
      </x:c>
      <x:c r="B183" s="51" t="n">
        <x:f>'عملیات'!H169</x:f>
        <x:v>0</x:v>
      </x:c>
      <x:c r="C183" s="51" t="n">
        <x:v>0</x:v>
      </x:c>
      <x:c r="D183" s="52" t="n">
        <x:f>B183-C183</x:f>
        <x:v>0</x:v>
      </x:c>
      <x:c r="E183" s="53" t="n">
        <x:v>0.00001</x:v>
      </x:c>
      <x:c r="F183" s="3"/>
      <x:c r="G183" s="3"/>
      <x:c r="H183" s="3"/>
      <x:c r="I183" s="3"/>
    </x:row>
    <x:row r="184" ht="25" customHeight="1">
      <x:c r="A184" s="2" t="str">
        <x:v>تعداد ابزار KISH 1405-06 MOBILE</x:v>
      </x:c>
      <x:c r="B184" s="51" t="n">
        <x:f>'عملیات'!H170</x:f>
        <x:v>0</x:v>
      </x:c>
      <x:c r="C184" s="51" t="n">
        <x:v>0</x:v>
      </x:c>
      <x:c r="D184" s="52" t="n">
        <x:f>B184-C184</x:f>
        <x:v>0</x:v>
      </x:c>
      <x:c r="E184" s="53" t="n">
        <x:v>0.00001</x:v>
      </x:c>
      <x:c r="F184" s="3"/>
      <x:c r="G184" s="3"/>
      <x:c r="H184" s="3"/>
      <x:c r="I184" s="3"/>
    </x:row>
    <x:row r="185" ht="25" customHeight="1">
      <x:c r="A185" s="2" t="str">
        <x:v>تعداد ابزار AP 1404-07 POS</x:v>
      </x:c>
      <x:c r="B185" s="51" t="n">
        <x:f>'عملیات'!H171</x:f>
        <x:v>164048486.63790002</x:v>
      </x:c>
      <x:c r="C185" s="51" t="n">
        <x:v>164048486.6379</x:v>
      </x:c>
      <x:c r="D185" s="52" t="n">
        <x:f>B185-C185</x:f>
        <x:v>2.9802322387695312e-8</x:v>
      </x:c>
      <x:c r="E185" s="53" t="n">
        <x:v>0.00001</x:v>
      </x:c>
      <x:c r="F185" s="3"/>
      <x:c r="G185" s="3"/>
      <x:c r="H185" s="3"/>
      <x:c r="I185" s="3"/>
    </x:row>
    <x:row r="186" ht="25" customHeight="1">
      <x:c r="A186" s="2" t="str">
        <x:v>تعداد ابزار AP 1404-07 IPG</x:v>
      </x:c>
      <x:c r="B186" s="51" t="n">
        <x:f>'عملیات'!H172</x:f>
        <x:v>66674496.2346</x:v>
      </x:c>
      <x:c r="C186" s="51" t="n">
        <x:v>66674496.2346</x:v>
      </x:c>
      <x:c r="D186" s="52" t="n">
        <x:f>B186-C186</x:f>
        <x:v>0</x:v>
      </x:c>
      <x:c r="E186" s="53" t="n">
        <x:v>0.00001</x:v>
      </x:c>
      <x:c r="F186" s="3"/>
      <x:c r="G186" s="3"/>
      <x:c r="H186" s="3"/>
      <x:c r="I186" s="3"/>
    </x:row>
    <x:row r="187" ht="25" customHeight="1">
      <x:c r="A187" s="2" t="str">
        <x:v>تعداد ابزار AP 1404-07 USSD</x:v>
      </x:c>
      <x:c r="B187" s="51" t="n">
        <x:f>'عملیات'!H173</x:f>
        <x:v>5579119.4292</x:v>
      </x:c>
      <x:c r="C187" s="51" t="n">
        <x:v>5579119.4292</x:v>
      </x:c>
      <x:c r="D187" s="52" t="n">
        <x:f>B187-C187</x:f>
        <x:v>0</x:v>
      </x:c>
      <x:c r="E187" s="53" t="n">
        <x:v>0.00001</x:v>
      </x:c>
      <x:c r="F187" s="3"/>
      <x:c r="G187" s="3"/>
      <x:c r="H187" s="3"/>
      <x:c r="I187" s="3"/>
    </x:row>
    <x:row r="188" ht="25" customHeight="1">
      <x:c r="A188" s="2" t="str">
        <x:v>تعداد ابزار AP 1404-07 MOBILE</x:v>
      </x:c>
      <x:c r="B188" s="51" t="n">
        <x:f>'عملیات'!H174</x:f>
        <x:v>0</x:v>
      </x:c>
      <x:c r="C188" s="51" t="n">
        <x:v>0</x:v>
      </x:c>
      <x:c r="D188" s="52" t="n">
        <x:f>B188-C188</x:f>
        <x:v>0</x:v>
      </x:c>
      <x:c r="E188" s="53" t="n">
        <x:v>0.00001</x:v>
      </x:c>
      <x:c r="F188" s="3"/>
      <x:c r="G188" s="3"/>
      <x:c r="H188" s="3"/>
      <x:c r="I188" s="3"/>
    </x:row>
    <x:row r="189" ht="25" customHeight="1">
      <x:c r="A189" s="2" t="str">
        <x:v>تعداد ابزار DAM 1404-07 POS</x:v>
      </x:c>
      <x:c r="B189" s="51" t="n">
        <x:f>'عملیات'!H175</x:f>
        <x:v>5873858.8566000005</x:v>
      </x:c>
      <x:c r="C189" s="51" t="n">
        <x:v>5873858.8566</x:v>
      </x:c>
      <x:c r="D189" s="52" t="n">
        <x:f>B189-C189</x:f>
        <x:v>9.313225746154785e-10</x:v>
      </x:c>
      <x:c r="E189" s="53" t="n">
        <x:v>0.00001</x:v>
      </x:c>
      <x:c r="F189" s="3"/>
      <x:c r="G189" s="3"/>
      <x:c r="H189" s="3"/>
      <x:c r="I189" s="3"/>
    </x:row>
    <x:row r="190" ht="25" customHeight="1">
      <x:c r="A190" s="2" t="str">
        <x:v>تعداد ابزار DAM 1404-07 IPG</x:v>
      </x:c>
      <x:c r="B190" s="51" t="n">
        <x:f>'عملیات'!H176</x:f>
        <x:v>508722.90880000003</x:v>
      </x:c>
      <x:c r="C190" s="51" t="n">
        <x:v>508722.9088</x:v>
      </x:c>
      <x:c r="D190" s="52" t="n">
        <x:f>B190-C190</x:f>
        <x:v>5.820766091346741e-11</x:v>
      </x:c>
      <x:c r="E190" s="53" t="n">
        <x:v>0.00001</x:v>
      </x:c>
      <x:c r="F190" s="3"/>
      <x:c r="G190" s="3"/>
      <x:c r="H190" s="3"/>
      <x:c r="I190" s="3"/>
    </x:row>
    <x:row r="191" ht="25" customHeight="1">
      <x:c r="A191" s="2" t="str">
        <x:v>تعداد ابزار DAM 1404-07 USSD</x:v>
      </x:c>
      <x:c r="B191" s="51" t="n">
        <x:f>'عملیات'!H177</x:f>
        <x:v>0</x:v>
      </x:c>
      <x:c r="C191" s="51" t="n">
        <x:v>0</x:v>
      </x:c>
      <x:c r="D191" s="52" t="n">
        <x:f>B191-C191</x:f>
        <x:v>0</x:v>
      </x:c>
      <x:c r="E191" s="53" t="n">
        <x:v>0.00001</x:v>
      </x:c>
      <x:c r="F191" s="3"/>
      <x:c r="G191" s="3"/>
      <x:c r="H191" s="3"/>
      <x:c r="I191" s="3"/>
    </x:row>
    <x:row r="192" ht="25" customHeight="1">
      <x:c r="A192" s="2" t="str">
        <x:v>تعداد ابزار DAM 1404-07 MOBILE</x:v>
      </x:c>
      <x:c r="B192" s="51" t="n">
        <x:f>'عملیات'!H178</x:f>
        <x:v>0</x:v>
      </x:c>
      <x:c r="C192" s="51" t="n">
        <x:v>0</x:v>
      </x:c>
      <x:c r="D192" s="52" t="n">
        <x:f>B192-C192</x:f>
        <x:v>0</x:v>
      </x:c>
      <x:c r="E192" s="53" t="n">
        <x:v>0.00001</x:v>
      </x:c>
      <x:c r="F192" s="3"/>
      <x:c r="G192" s="3"/>
      <x:c r="H192" s="3"/>
      <x:c r="I192" s="3"/>
    </x:row>
    <x:row r="193" ht="25" customHeight="1">
      <x:c r="A193" s="2" t="str">
        <x:v>تعداد ابزار BEP 1404-07 POS</x:v>
      </x:c>
      <x:c r="B193" s="51" t="n">
        <x:f>'عملیات'!H179</x:f>
        <x:v>773251562.3367</x:v>
      </x:c>
      <x:c r="C193" s="51" t="n">
        <x:v>773251562.3367</x:v>
      </x:c>
      <x:c r="D193" s="52" t="n">
        <x:f>B193-C193</x:f>
        <x:v>0</x:v>
      </x:c>
      <x:c r="E193" s="53" t="n">
        <x:v>0.00001</x:v>
      </x:c>
      <x:c r="F193" s="3"/>
      <x:c r="G193" s="3"/>
      <x:c r="H193" s="3"/>
      <x:c r="I193" s="3"/>
    </x:row>
    <x:row r="194" ht="25" customHeight="1">
      <x:c r="A194" s="2" t="str">
        <x:v>تعداد ابزار BEP 1404-07 IPG</x:v>
      </x:c>
      <x:c r="B194" s="51" t="n">
        <x:f>'عملیات'!H180</x:f>
        <x:v>122061702.93020001</x:v>
      </x:c>
      <x:c r="C194" s="51" t="n">
        <x:v>122061702.9302</x:v>
      </x:c>
      <x:c r="D194" s="52" t="n">
        <x:f>B194-C194</x:f>
        <x:v>1.4901161193847656e-8</x:v>
      </x:c>
      <x:c r="E194" s="53" t="n">
        <x:v>0.00001</x:v>
      </x:c>
      <x:c r="F194" s="3"/>
      <x:c r="G194" s="3"/>
      <x:c r="H194" s="3"/>
      <x:c r="I194" s="3"/>
    </x:row>
    <x:row r="195" ht="25" customHeight="1">
      <x:c r="A195" s="2" t="str">
        <x:v>تعداد ابزار BEP 1404-07 USSD</x:v>
      </x:c>
      <x:c r="B195" s="51" t="n">
        <x:f>'عملیات'!H181</x:f>
        <x:v>39003573.6672</x:v>
      </x:c>
      <x:c r="C195" s="51" t="n">
        <x:v>39003573.6672</x:v>
      </x:c>
      <x:c r="D195" s="52" t="n">
        <x:f>B195-C195</x:f>
        <x:v>0</x:v>
      </x:c>
      <x:c r="E195" s="53" t="n">
        <x:v>0.00001</x:v>
      </x:c>
      <x:c r="F195" s="3"/>
      <x:c r="G195" s="3"/>
      <x:c r="H195" s="3"/>
      <x:c r="I195" s="3"/>
    </x:row>
    <x:row r="196" ht="25" customHeight="1">
      <x:c r="A196" s="2" t="str">
        <x:v>تعداد ابزار BEP 1404-07 MOBILE</x:v>
      </x:c>
      <x:c r="B196" s="51" t="n">
        <x:f>'عملیات'!H182</x:f>
        <x:v>0</x:v>
      </x:c>
      <x:c r="C196" s="51" t="n">
        <x:v>0</x:v>
      </x:c>
      <x:c r="D196" s="52" t="n">
        <x:f>B196-C196</x:f>
        <x:v>0</x:v>
      </x:c>
      <x:c r="E196" s="53" t="n">
        <x:v>0.00001</x:v>
      </x:c>
      <x:c r="F196" s="3"/>
      <x:c r="G196" s="3"/>
      <x:c r="H196" s="3"/>
      <x:c r="I196" s="3"/>
    </x:row>
    <x:row r="197" ht="25" customHeight="1">
      <x:c r="A197" s="2" t="str">
        <x:v>تعداد ابزار SAD 1404-07 POS</x:v>
      </x:c>
      <x:c r="B197" s="51" t="n">
        <x:f>'عملیات'!H183</x:f>
        <x:v>343201181.7642</x:v>
      </x:c>
      <x:c r="C197" s="51" t="n">
        <x:v>343201181.7642</x:v>
      </x:c>
      <x:c r="D197" s="52" t="n">
        <x:f>B197-C197</x:f>
        <x:v>0</x:v>
      </x:c>
      <x:c r="E197" s="53" t="n">
        <x:v>0.00001</x:v>
      </x:c>
      <x:c r="F197" s="3"/>
      <x:c r="G197" s="3"/>
      <x:c r="H197" s="3"/>
      <x:c r="I197" s="3"/>
    </x:row>
    <x:row r="198" ht="25" customHeight="1">
      <x:c r="A198" s="2" t="str">
        <x:v>تعداد ابزار SAD 1404-07 IPG</x:v>
      </x:c>
      <x:c r="B198" s="51" t="n">
        <x:f>'عملیات'!H184</x:f>
        <x:v>20984819.988</x:v>
      </x:c>
      <x:c r="C198" s="51" t="n">
        <x:v>20984819.988</x:v>
      </x:c>
      <x:c r="D198" s="52" t="n">
        <x:f>B198-C198</x:f>
        <x:v>0</x:v>
      </x:c>
      <x:c r="E198" s="53" t="n">
        <x:v>0.00001</x:v>
      </x:c>
      <x:c r="F198" s="3"/>
      <x:c r="G198" s="3"/>
      <x:c r="H198" s="3"/>
      <x:c r="I198" s="3"/>
    </x:row>
    <x:row r="199" ht="25" customHeight="1">
      <x:c r="A199" s="2" t="str">
        <x:v>تعداد ابزار SAD 1404-07 USSD</x:v>
      </x:c>
      <x:c r="B199" s="51" t="n">
        <x:f>'عملیات'!H185</x:f>
        <x:v>293196.96699999995</x:v>
      </x:c>
      <x:c r="C199" s="51" t="n">
        <x:v>293196.967</x:v>
      </x:c>
      <x:c r="D199" s="52" t="n">
        <x:f>B199-C199</x:f>
        <x:v>-5.820766091346741e-11</x:v>
      </x:c>
      <x:c r="E199" s="53" t="n">
        <x:v>0.00001</x:v>
      </x:c>
      <x:c r="F199" s="3"/>
      <x:c r="G199" s="3"/>
      <x:c r="H199" s="3"/>
      <x:c r="I199" s="3"/>
    </x:row>
    <x:row r="200" ht="25" customHeight="1">
      <x:c r="A200" s="2" t="str">
        <x:v>تعداد ابزار SAD 1404-07 MOBILE</x:v>
      </x:c>
      <x:c r="B200" s="51" t="n">
        <x:f>'عملیات'!H186</x:f>
        <x:v>197937</x:v>
      </x:c>
      <x:c r="C200" s="51" t="n">
        <x:v>197937</x:v>
      </x:c>
      <x:c r="D200" s="52" t="n">
        <x:f>B200-C200</x:f>
        <x:v>0</x:v>
      </x:c>
      <x:c r="E200" s="53" t="n">
        <x:v>0.00001</x:v>
      </x:c>
      <x:c r="F200" s="3"/>
      <x:c r="G200" s="3"/>
      <x:c r="H200" s="3"/>
      <x:c r="I200" s="3"/>
    </x:row>
    <x:row r="201" ht="25" customHeight="1">
      <x:c r="A201" s="2" t="str">
        <x:v>تعداد ابزار PEP 1404-07 POS</x:v>
      </x:c>
      <x:c r="B201" s="51" t="n">
        <x:f>'عملیات'!H187</x:f>
        <x:v>252995492.1807</x:v>
      </x:c>
      <x:c r="C201" s="51" t="n">
        <x:v>252995492.1807</x:v>
      </x:c>
      <x:c r="D201" s="52" t="n">
        <x:f>B201-C201</x:f>
        <x:v>0</x:v>
      </x:c>
      <x:c r="E201" s="53" t="n">
        <x:v>0.00001</x:v>
      </x:c>
      <x:c r="F201" s="3"/>
      <x:c r="G201" s="3"/>
      <x:c r="H201" s="3"/>
      <x:c r="I201" s="3"/>
    </x:row>
    <x:row r="202" ht="25" customHeight="1">
      <x:c r="A202" s="2" t="str">
        <x:v>تعداد ابزار PEP 1404-07 IPG</x:v>
      </x:c>
      <x:c r="B202" s="51" t="n">
        <x:f>'عملیات'!H188</x:f>
        <x:v>3179518.18</x:v>
      </x:c>
      <x:c r="C202" s="51" t="n">
        <x:v>3179518.18</x:v>
      </x:c>
      <x:c r="D202" s="52" t="n">
        <x:f>B202-C202</x:f>
        <x:v>0</x:v>
      </x:c>
      <x:c r="E202" s="53" t="n">
        <x:v>0.00001</x:v>
      </x:c>
      <x:c r="F202" s="3"/>
      <x:c r="G202" s="3"/>
      <x:c r="H202" s="3"/>
      <x:c r="I202" s="3"/>
    </x:row>
    <x:row r="203" ht="25" customHeight="1">
      <x:c r="A203" s="2" t="str">
        <x:v>تعداد ابزار PEP 1404-07 USSD</x:v>
      </x:c>
      <x:c r="B203" s="51" t="n">
        <x:f>'عملیات'!H189</x:f>
        <x:v>0</x:v>
      </x:c>
      <x:c r="C203" s="51" t="n">
        <x:v>0</x:v>
      </x:c>
      <x:c r="D203" s="52" t="n">
        <x:f>B203-C203</x:f>
        <x:v>0</x:v>
      </x:c>
      <x:c r="E203" s="53" t="n">
        <x:v>0.00001</x:v>
      </x:c>
      <x:c r="F203" s="3"/>
      <x:c r="G203" s="3"/>
      <x:c r="H203" s="3"/>
      <x:c r="I203" s="3"/>
    </x:row>
    <x:row r="204" ht="25" customHeight="1">
      <x:c r="A204" s="2" t="str">
        <x:v>تعداد ابزار PEP 1404-07 MOBILE</x:v>
      </x:c>
      <x:c r="B204" s="51" t="n">
        <x:f>'عملیات'!H190</x:f>
        <x:v>0</x:v>
      </x:c>
      <x:c r="C204" s="51" t="n">
        <x:v>0</x:v>
      </x:c>
      <x:c r="D204" s="52" t="n">
        <x:f>B204-C204</x:f>
        <x:v>0</x:v>
      </x:c>
      <x:c r="E204" s="53" t="n">
        <x:v>0.00001</x:v>
      </x:c>
      <x:c r="F204" s="3"/>
      <x:c r="G204" s="3"/>
      <x:c r="H204" s="3"/>
      <x:c r="I204" s="3"/>
    </x:row>
    <x:row r="205" ht="25" customHeight="1">
      <x:c r="A205" s="2" t="str">
        <x:v>تعداد ابزار SEP 1404-07 POS</x:v>
      </x:c>
      <x:c r="B205" s="51" t="n">
        <x:f>'عملیات'!H191</x:f>
        <x:v>856324709.0229</x:v>
      </x:c>
      <x:c r="C205" s="51" t="n">
        <x:v>856324709.0229</x:v>
      </x:c>
      <x:c r="D205" s="52" t="n">
        <x:f>B205-C205</x:f>
        <x:v>0</x:v>
      </x:c>
      <x:c r="E205" s="53" t="n">
        <x:v>0.00001</x:v>
      </x:c>
      <x:c r="F205" s="3"/>
      <x:c r="G205" s="3"/>
      <x:c r="H205" s="3"/>
      <x:c r="I205" s="3"/>
    </x:row>
    <x:row r="206" ht="25" customHeight="1">
      <x:c r="A206" s="2" t="str">
        <x:v>تعداد ابزار SEP 1404-07 IPG</x:v>
      </x:c>
      <x:c r="B206" s="51" t="n">
        <x:f>'عملیات'!H192</x:f>
        <x:v>67660146.87040001</x:v>
      </x:c>
      <x:c r="C206" s="51" t="n">
        <x:v>67660146.8704</x:v>
      </x:c>
      <x:c r="D206" s="52" t="n">
        <x:f>B206-C206</x:f>
        <x:v>1.4901161193847656e-8</x:v>
      </x:c>
      <x:c r="E206" s="53" t="n">
        <x:v>0.00001</x:v>
      </x:c>
      <x:c r="F206" s="3"/>
      <x:c r="G206" s="3"/>
      <x:c r="H206" s="3"/>
      <x:c r="I206" s="3"/>
    </x:row>
    <x:row r="207" ht="25" customHeight="1">
      <x:c r="A207" s="2" t="str">
        <x:v>تعداد ابزار SEP 1404-07 USSD</x:v>
      </x:c>
      <x:c r="B207" s="51" t="n">
        <x:f>'عملیات'!H193</x:f>
        <x:v>17491293.345599998</x:v>
      </x:c>
      <x:c r="C207" s="51" t="n">
        <x:v>17491293.3456</x:v>
      </x:c>
      <x:c r="D207" s="52" t="n">
        <x:f>B207-C207</x:f>
        <x:v>-3.725290298461914e-9</x:v>
      </x:c>
      <x:c r="E207" s="53" t="n">
        <x:v>0.00001</x:v>
      </x:c>
      <x:c r="F207" s="3"/>
      <x:c r="G207" s="3"/>
      <x:c r="H207" s="3"/>
      <x:c r="I207" s="3"/>
    </x:row>
    <x:row r="208" ht="25" customHeight="1">
      <x:c r="A208" s="2" t="str">
        <x:v>تعداد ابزار SEP 1404-07 MOBILE</x:v>
      </x:c>
      <x:c r="B208" s="51" t="n">
        <x:f>'عملیات'!H194</x:f>
        <x:v>0</x:v>
      </x:c>
      <x:c r="C208" s="51" t="n">
        <x:v>0</x:v>
      </x:c>
      <x:c r="D208" s="52" t="n">
        <x:f>B208-C208</x:f>
        <x:v>0</x:v>
      </x:c>
      <x:c r="E208" s="53" t="n">
        <x:v>0.00001</x:v>
      </x:c>
      <x:c r="F208" s="3"/>
      <x:c r="G208" s="3"/>
      <x:c r="H208" s="3"/>
      <x:c r="I208" s="3"/>
    </x:row>
    <x:row r="209" ht="25" customHeight="1">
      <x:c r="A209" s="2" t="str">
        <x:v>تعداد ابزار SPH 1404-07 POS</x:v>
      </x:c>
      <x:c r="B209" s="51" t="n">
        <x:f>'عملیات'!H195</x:f>
        <x:v>153979014.3123</x:v>
      </x:c>
      <x:c r="C209" s="51" t="n">
        <x:v>153979014.3123</x:v>
      </x:c>
      <x:c r="D209" s="52" t="n">
        <x:f>B209-C209</x:f>
        <x:v>0</x:v>
      </x:c>
      <x:c r="E209" s="53" t="n">
        <x:v>0.00001</x:v>
      </x:c>
      <x:c r="F209" s="3"/>
      <x:c r="G209" s="3"/>
      <x:c r="H209" s="3"/>
      <x:c r="I209" s="3"/>
    </x:row>
    <x:row r="210" ht="25" customHeight="1">
      <x:c r="A210" s="2" t="str">
        <x:v>تعداد ابزار SPH 1404-07 IPG</x:v>
      </x:c>
      <x:c r="B210" s="51" t="n">
        <x:f>'عملیات'!H196</x:f>
        <x:v>5182614.6334</x:v>
      </x:c>
      <x:c r="C210" s="51" t="n">
        <x:v>5182614.6334</x:v>
      </x:c>
      <x:c r="D210" s="52" t="n">
        <x:f>B210-C210</x:f>
        <x:v>0</x:v>
      </x:c>
      <x:c r="E210" s="53" t="n">
        <x:v>0.00001</x:v>
      </x:c>
      <x:c r="F210" s="3"/>
      <x:c r="G210" s="3"/>
      <x:c r="H210" s="3"/>
      <x:c r="I210" s="3"/>
    </x:row>
    <x:row r="211" ht="25" customHeight="1">
      <x:c r="A211" s="2" t="str">
        <x:v>تعداد ابزار SPH 1404-07 USSD</x:v>
      </x:c>
      <x:c r="B211" s="51" t="n">
        <x:f>'عملیات'!H197</x:f>
        <x:v>0</x:v>
      </x:c>
      <x:c r="C211" s="51" t="n">
        <x:v>0</x:v>
      </x:c>
      <x:c r="D211" s="52" t="n">
        <x:f>B211-C211</x:f>
        <x:v>0</x:v>
      </x:c>
      <x:c r="E211" s="53" t="n">
        <x:v>0.00001</x:v>
      </x:c>
      <x:c r="F211" s="3"/>
      <x:c r="G211" s="3"/>
      <x:c r="H211" s="3"/>
      <x:c r="I211" s="3"/>
    </x:row>
    <x:row r="212" ht="25" customHeight="1">
      <x:c r="A212" s="2" t="str">
        <x:v>تعداد ابزار SPH 1404-07 MOBILE</x:v>
      </x:c>
      <x:c r="B212" s="51" t="n">
        <x:f>'عملیات'!H198</x:f>
        <x:v>0</x:v>
      </x:c>
      <x:c r="C212" s="51" t="n">
        <x:v>0</x:v>
      </x:c>
      <x:c r="D212" s="52" t="n">
        <x:f>B212-C212</x:f>
        <x:v>0</x:v>
      </x:c>
      <x:c r="E212" s="53" t="n">
        <x:v>0.00001</x:v>
      </x:c>
      <x:c r="F212" s="3"/>
      <x:c r="G212" s="3"/>
      <x:c r="H212" s="3"/>
      <x:c r="I212" s="3"/>
    </x:row>
    <x:row r="213" ht="25" customHeight="1">
      <x:c r="A213" s="2" t="str">
        <x:v>تعداد ابزار NOV 1404-07 POS</x:v>
      </x:c>
      <x:c r="B213" s="51" t="n">
        <x:f>'عملیات'!H199</x:f>
        <x:v>456482745.4272</x:v>
      </x:c>
      <x:c r="C213" s="51" t="n">
        <x:v>456482745.4272</x:v>
      </x:c>
      <x:c r="D213" s="52" t="n">
        <x:f>B213-C213</x:f>
        <x:v>0</x:v>
      </x:c>
      <x:c r="E213" s="53" t="n">
        <x:v>0.00001</x:v>
      </x:c>
      <x:c r="F213" s="3"/>
      <x:c r="G213" s="3"/>
      <x:c r="H213" s="3"/>
      <x:c r="I213" s="3"/>
    </x:row>
    <x:row r="214" ht="25" customHeight="1">
      <x:c r="A214" s="2" t="str">
        <x:v>تعداد ابزار NOV 1404-07 IPG</x:v>
      </x:c>
      <x:c r="B214" s="51" t="n">
        <x:f>'عملیات'!H200</x:f>
        <x:v>6200060.451</x:v>
      </x:c>
      <x:c r="C214" s="51" t="n">
        <x:v>6200060.451</x:v>
      </x:c>
      <x:c r="D214" s="52" t="n">
        <x:f>B214-C214</x:f>
        <x:v>0</x:v>
      </x:c>
      <x:c r="E214" s="53" t="n">
        <x:v>0.00001</x:v>
      </x:c>
      <x:c r="F214" s="3"/>
      <x:c r="G214" s="3"/>
      <x:c r="H214" s="3"/>
      <x:c r="I214" s="3"/>
    </x:row>
    <x:row r="215" ht="25" customHeight="1">
      <x:c r="A215" s="2" t="str">
        <x:v>تعداد ابزار NOV 1404-07 USSD</x:v>
      </x:c>
      <x:c r="B215" s="51" t="n">
        <x:f>'عملیات'!H201</x:f>
        <x:v>0</x:v>
      </x:c>
      <x:c r="C215" s="51" t="n">
        <x:v>0</x:v>
      </x:c>
      <x:c r="D215" s="52" t="n">
        <x:f>B215-C215</x:f>
        <x:v>0</x:v>
      </x:c>
      <x:c r="E215" s="53" t="n">
        <x:v>0.00001</x:v>
      </x:c>
      <x:c r="F215" s="3"/>
      <x:c r="G215" s="3"/>
      <x:c r="H215" s="3"/>
      <x:c r="I215" s="3"/>
    </x:row>
    <x:row r="216" ht="25" customHeight="1">
      <x:c r="A216" s="2" t="str">
        <x:v>تعداد ابزار NOV 1404-07 MOBILE</x:v>
      </x:c>
      <x:c r="B216" s="51" t="n">
        <x:f>'عملیات'!H202</x:f>
        <x:v>0</x:v>
      </x:c>
      <x:c r="C216" s="51" t="n">
        <x:v>0</x:v>
      </x:c>
      <x:c r="D216" s="52" t="n">
        <x:f>B216-C216</x:f>
        <x:v>0</x:v>
      </x:c>
      <x:c r="E216" s="53" t="n">
        <x:v>0.00001</x:v>
      </x:c>
      <x:c r="F216" s="3"/>
      <x:c r="G216" s="3"/>
      <x:c r="H216" s="3"/>
      <x:c r="I216" s="3"/>
    </x:row>
    <x:row r="217" ht="25" customHeight="1">
      <x:c r="A217" s="2" t="str">
        <x:v>تعداد ابزار RTP 1404-07 POS</x:v>
      </x:c>
      <x:c r="B217" s="51" t="n">
        <x:f>'عملیات'!H203</x:f>
        <x:v>510186597.8304</x:v>
      </x:c>
      <x:c r="C217" s="51" t="n">
        <x:v>510186597.8304</x:v>
      </x:c>
      <x:c r="D217" s="52" t="n">
        <x:f>B217-C217</x:f>
        <x:v>0</x:v>
      </x:c>
      <x:c r="E217" s="53" t="n">
        <x:v>0.00001</x:v>
      </x:c>
      <x:c r="F217" s="3"/>
      <x:c r="G217" s="3"/>
      <x:c r="H217" s="3"/>
      <x:c r="I217" s="3"/>
    </x:row>
    <x:row r="218" ht="25" customHeight="1">
      <x:c r="A218" s="2" t="str">
        <x:v>تعداد ابزار RTP 1404-07 IPG</x:v>
      </x:c>
      <x:c r="B218" s="51" t="n">
        <x:f>'عملیات'!H204</x:f>
        <x:v>20507892.261</x:v>
      </x:c>
      <x:c r="C218" s="51" t="n">
        <x:v>20507892.261</x:v>
      </x:c>
      <x:c r="D218" s="52" t="n">
        <x:f>B218-C218</x:f>
        <x:v>0</x:v>
      </x:c>
      <x:c r="E218" s="53" t="n">
        <x:v>0.00001</x:v>
      </x:c>
      <x:c r="F218" s="3"/>
      <x:c r="G218" s="3"/>
      <x:c r="H218" s="3"/>
      <x:c r="I218" s="3"/>
    </x:row>
    <x:row r="219" ht="25" customHeight="1">
      <x:c r="A219" s="2" t="str">
        <x:v>تعداد ابزار RTP 1404-07 USSD</x:v>
      </x:c>
      <x:c r="B219" s="51" t="n">
        <x:f>'عملیات'!H205</x:f>
        <x:v>21403378.591000002</x:v>
      </x:c>
      <x:c r="C219" s="51" t="n">
        <x:v>21403378.591</x:v>
      </x:c>
      <x:c r="D219" s="52" t="n">
        <x:f>B219-C219</x:f>
        <x:v>3.725290298461914e-9</x:v>
      </x:c>
      <x:c r="E219" s="53" t="n">
        <x:v>0.00001</x:v>
      </x:c>
      <x:c r="F219" s="3"/>
      <x:c r="G219" s="3"/>
      <x:c r="H219" s="3"/>
      <x:c r="I219" s="3"/>
    </x:row>
    <x:row r="220" ht="25" customHeight="1">
      <x:c r="A220" s="2" t="str">
        <x:v>تعداد ابزار RTP 1404-07 MOBILE</x:v>
      </x:c>
      <x:c r="B220" s="51" t="n">
        <x:f>'عملیات'!H206</x:f>
        <x:v>0</x:v>
      </x:c>
      <x:c r="C220" s="51" t="n">
        <x:v>0</x:v>
      </x:c>
      <x:c r="D220" s="52" t="n">
        <x:f>B220-C220</x:f>
        <x:v>0</x:v>
      </x:c>
      <x:c r="E220" s="53" t="n">
        <x:v>0.00001</x:v>
      </x:c>
      <x:c r="F220" s="3"/>
      <x:c r="G220" s="3"/>
      <x:c r="H220" s="3"/>
      <x:c r="I220" s="3"/>
    </x:row>
    <x:row r="221" ht="25" customHeight="1">
      <x:c r="A221" s="2" t="str">
        <x:v>تعداد ابزار ARV 1404-07 POS</x:v>
      </x:c>
      <x:c r="B221" s="51" t="n">
        <x:f>'عملیات'!H207</x:f>
        <x:v>370892230.65959996</x:v>
      </x:c>
      <x:c r="C221" s="51" t="n">
        <x:v>370892230.6596</x:v>
      </x:c>
      <x:c r="D221" s="52" t="n">
        <x:f>B221-C221</x:f>
        <x:v>-5.960464477539063e-8</x:v>
      </x:c>
      <x:c r="E221" s="53" t="n">
        <x:v>0.00001</x:v>
      </x:c>
      <x:c r="F221" s="3"/>
      <x:c r="G221" s="3"/>
      <x:c r="H221" s="3"/>
      <x:c r="I221" s="3"/>
    </x:row>
    <x:row r="222" ht="25" customHeight="1">
      <x:c r="A222" s="2" t="str">
        <x:v>تعداد ابزار ARV 1404-07 IPG</x:v>
      </x:c>
      <x:c r="B222" s="51" t="n">
        <x:f>'عملیات'!H208</x:f>
        <x:v>127180.72720000001</x:v>
      </x:c>
      <x:c r="C222" s="51" t="n">
        <x:v>127180.7272</x:v>
      </x:c>
      <x:c r="D222" s="52" t="n">
        <x:f>B222-C222</x:f>
        <x:v>1.4551915228366852e-11</x:v>
      </x:c>
      <x:c r="E222" s="53" t="n">
        <x:v>0.00001</x:v>
      </x:c>
      <x:c r="F222" s="3"/>
      <x:c r="G222" s="3"/>
      <x:c r="H222" s="3"/>
      <x:c r="I222" s="3"/>
    </x:row>
    <x:row r="223" ht="25" customHeight="1">
      <x:c r="A223" s="2" t="str">
        <x:v>تعداد ابزار ARV 1404-07 USSD</x:v>
      </x:c>
      <x:c r="B223" s="51" t="n">
        <x:f>'عملیات'!H209</x:f>
        <x:v>0</x:v>
      </x:c>
      <x:c r="C223" s="51" t="n">
        <x:v>0</x:v>
      </x:c>
      <x:c r="D223" s="52" t="n">
        <x:f>B223-C223</x:f>
        <x:v>0</x:v>
      </x:c>
      <x:c r="E223" s="53" t="n">
        <x:v>0.00001</x:v>
      </x:c>
      <x:c r="F223" s="3"/>
      <x:c r="G223" s="3"/>
      <x:c r="H223" s="3"/>
      <x:c r="I223" s="3"/>
    </x:row>
    <x:row r="224" ht="25" customHeight="1">
      <x:c r="A224" s="2" t="str">
        <x:v>تعداد ابزار ARV 1404-07 MOBILE</x:v>
      </x:c>
      <x:c r="B224" s="51" t="n">
        <x:f>'عملیات'!H210</x:f>
        <x:v>0</x:v>
      </x:c>
      <x:c r="C224" s="51" t="n">
        <x:v>0</x:v>
      </x:c>
      <x:c r="D224" s="52" t="n">
        <x:f>B224-C224</x:f>
        <x:v>0</x:v>
      </x:c>
      <x:c r="E224" s="53" t="n">
        <x:v>0.00001</x:v>
      </x:c>
      <x:c r="F224" s="3"/>
      <x:c r="G224" s="3"/>
      <x:c r="H224" s="3"/>
      <x:c r="I224" s="3"/>
    </x:row>
    <x:row r="225" ht="25" customHeight="1">
      <x:c r="A225" s="2" t="str">
        <x:v>تعداد ابزار FAN 1404-07 POS</x:v>
      </x:c>
      <x:c r="B225" s="51" t="n">
        <x:f>'عملیات'!H211</x:f>
        <x:v>82653585.33929999</x:v>
      </x:c>
      <x:c r="C225" s="51" t="n">
        <x:v>82653585.3393</x:v>
      </x:c>
      <x:c r="D225" s="52" t="n">
        <x:f>B225-C225</x:f>
        <x:v>-1.4901161193847656e-8</x:v>
      </x:c>
      <x:c r="E225" s="53" t="n">
        <x:v>0.00001</x:v>
      </x:c>
      <x:c r="F225" s="3"/>
      <x:c r="G225" s="3"/>
      <x:c r="H225" s="3"/>
      <x:c r="I225" s="3"/>
    </x:row>
    <x:row r="226" ht="25" customHeight="1">
      <x:c r="A226" s="2" t="str">
        <x:v>تعداد ابزار FAN 1404-07 IPG</x:v>
      </x:c>
      <x:c r="B226" s="51" t="n">
        <x:f>'عملیات'!H212</x:f>
        <x:v>286156.6362</x:v>
      </x:c>
      <x:c r="C226" s="51" t="n">
        <x:v>286156.6362</x:v>
      </x:c>
      <x:c r="D226" s="52" t="n">
        <x:f>B226-C226</x:f>
        <x:v>0</x:v>
      </x:c>
      <x:c r="E226" s="53" t="n">
        <x:v>0.00001</x:v>
      </x:c>
      <x:c r="F226" s="3"/>
      <x:c r="G226" s="3"/>
      <x:c r="H226" s="3"/>
      <x:c r="I226" s="3"/>
    </x:row>
    <x:row r="227" ht="25" customHeight="1">
      <x:c r="A227" s="2" t="str">
        <x:v>تعداد ابزار FAN 1404-07 USSD</x:v>
      </x:c>
      <x:c r="B227" s="51" t="n">
        <x:f>'عملیات'!H213</x:f>
        <x:v>0</x:v>
      </x:c>
      <x:c r="C227" s="51" t="n">
        <x:v>0</x:v>
      </x:c>
      <x:c r="D227" s="52" t="n">
        <x:f>B227-C227</x:f>
        <x:v>0</x:v>
      </x:c>
      <x:c r="E227" s="53" t="n">
        <x:v>0.00001</x:v>
      </x:c>
      <x:c r="F227" s="3"/>
      <x:c r="G227" s="3"/>
      <x:c r="H227" s="3"/>
      <x:c r="I227" s="3"/>
    </x:row>
    <x:row r="228" ht="25" customHeight="1">
      <x:c r="A228" s="2" t="str">
        <x:v>تعداد ابزار FAN 1404-07 MOBILE</x:v>
      </x:c>
      <x:c r="B228" s="51" t="n">
        <x:f>'عملیات'!H214</x:f>
        <x:v>0</x:v>
      </x:c>
      <x:c r="C228" s="51" t="n">
        <x:v>0</x:v>
      </x:c>
      <x:c r="D228" s="52" t="n">
        <x:f>B228-C228</x:f>
        <x:v>0</x:v>
      </x:c>
      <x:c r="E228" s="53" t="n">
        <x:v>0.00001</x:v>
      </x:c>
      <x:c r="F228" s="3"/>
      <x:c r="G228" s="3"/>
      <x:c r="H228" s="3"/>
      <x:c r="I228" s="3"/>
    </x:row>
    <x:row r="229" ht="25" customHeight="1">
      <x:c r="A229" s="2" t="str">
        <x:v>تعداد ابزار KISH 1404-07 POS</x:v>
      </x:c>
      <x:c r="B229" s="51" t="n">
        <x:f>'عملیات'!H215</x:f>
        <x:v>226143565.9791</x:v>
      </x:c>
      <x:c r="C229" s="51" t="n">
        <x:v>226143565.9791</x:v>
      </x:c>
      <x:c r="D229" s="52" t="n">
        <x:f>B229-C229</x:f>
        <x:v>0</x:v>
      </x:c>
      <x:c r="E229" s="53" t="n">
        <x:v>0.00001</x:v>
      </x:c>
      <x:c r="F229" s="3"/>
      <x:c r="G229" s="3"/>
      <x:c r="H229" s="3"/>
      <x:c r="I229" s="3"/>
    </x:row>
    <x:row r="230" ht="25" customHeight="1">
      <x:c r="A230" s="2" t="str">
        <x:v>تعداد ابزار KISH 1404-07 IPG</x:v>
      </x:c>
      <x:c r="B230" s="51" t="n">
        <x:f>'عملیات'!H216</x:f>
        <x:v>4610301.361</x:v>
      </x:c>
      <x:c r="C230" s="51" t="n">
        <x:v>4610301.361</x:v>
      </x:c>
      <x:c r="D230" s="52" t="n">
        <x:f>B230-C230</x:f>
        <x:v>0</x:v>
      </x:c>
      <x:c r="E230" s="53" t="n">
        <x:v>0.00001</x:v>
      </x:c>
      <x:c r="F230" s="3"/>
      <x:c r="G230" s="3"/>
      <x:c r="H230" s="3"/>
      <x:c r="I230" s="3"/>
    </x:row>
    <x:row r="231" ht="25" customHeight="1">
      <x:c r="A231" s="2" t="str">
        <x:v>تعداد ابزار KISH 1404-07 USSD</x:v>
      </x:c>
      <x:c r="B231" s="51" t="n">
        <x:f>'عملیات'!H217</x:f>
        <x:v>0</x:v>
      </x:c>
      <x:c r="C231" s="51" t="n">
        <x:v>0</x:v>
      </x:c>
      <x:c r="D231" s="52" t="n">
        <x:f>B231-C231</x:f>
        <x:v>0</x:v>
      </x:c>
      <x:c r="E231" s="53" t="n">
        <x:v>0.00001</x:v>
      </x:c>
      <x:c r="F231" s="3"/>
      <x:c r="G231" s="3"/>
      <x:c r="H231" s="3"/>
      <x:c r="I231" s="3"/>
    </x:row>
    <x:row r="232" ht="25" customHeight="1">
      <x:c r="A232" s="2" t="str">
        <x:v>تعداد ابزار KISH 1404-07 MOBILE</x:v>
      </x:c>
      <x:c r="B232" s="51" t="n">
        <x:f>'عملیات'!H218</x:f>
        <x:v>0</x:v>
      </x:c>
      <x:c r="C232" s="51" t="n">
        <x:v>0</x:v>
      </x:c>
      <x:c r="D232" s="52" t="n">
        <x:f>B232-C232</x:f>
        <x:v>0</x:v>
      </x:c>
      <x:c r="E232" s="53" t="n">
        <x:v>0.00001</x:v>
      </x:c>
      <x:c r="F232" s="3"/>
      <x:c r="G232" s="3"/>
      <x:c r="H232" s="3"/>
      <x:c r="I232" s="3"/>
    </x:row>
    <x:row r="233" ht="25" customHeight="1">
      <x:c r="A233" s="2" t="str">
        <x:v>رتبه کیفیت AP acquiring_error_ratio</x:v>
      </x:c>
      <x:c r="B233" s="51" t="n">
        <x:f>'عملیات'!C6</x:f>
        <x:v>8</x:v>
      </x:c>
      <x:c r="C233" s="51" t="n">
        <x:v>8</x:v>
      </x:c>
      <x:c r="D233" s="52" t="n">
        <x:f>B233-C233</x:f>
        <x:v>0</x:v>
      </x:c>
      <x:c r="E233" s="53" t="n">
        <x:v>0</x:v>
      </x:c>
      <x:c r="F233" s="3"/>
      <x:c r="G233" s="3"/>
      <x:c r="H233" s="3"/>
      <x:c r="I233" s="3"/>
    </x:row>
    <x:row r="234" ht="25" customHeight="1">
      <x:c r="A234" s="2" t="str">
        <x:v>رتبه کیفیت DAM acquiring_error_ratio</x:v>
      </x:c>
      <x:c r="B234" s="51" t="n">
        <x:f>'عملیات'!C7</x:f>
        <x:v>10</x:v>
      </x:c>
      <x:c r="C234" s="51" t="n">
        <x:v>10</x:v>
      </x:c>
      <x:c r="D234" s="52" t="n">
        <x:f>B234-C234</x:f>
        <x:v>0</x:v>
      </x:c>
      <x:c r="E234" s="53" t="n">
        <x:v>0</x:v>
      </x:c>
      <x:c r="F234" s="3"/>
      <x:c r="G234" s="3"/>
      <x:c r="H234" s="3"/>
      <x:c r="I234" s="3"/>
    </x:row>
    <x:row r="235" ht="25" customHeight="1">
      <x:c r="A235" s="2" t="str">
        <x:v>رتبه کیفیت BEP acquiring_error_ratio</x:v>
      </x:c>
      <x:c r="B235" s="51" t="n">
        <x:f>'عملیات'!C8</x:f>
        <x:v>9</x:v>
      </x:c>
      <x:c r="C235" s="51" t="n">
        <x:v>9</x:v>
      </x:c>
      <x:c r="D235" s="52" t="n">
        <x:f>B235-C235</x:f>
        <x:v>0</x:v>
      </x:c>
      <x:c r="E235" s="53" t="n">
        <x:v>0</x:v>
      </x:c>
      <x:c r="F235" s="3"/>
      <x:c r="G235" s="3"/>
      <x:c r="H235" s="3"/>
      <x:c r="I235" s="3"/>
    </x:row>
    <x:row r="236" ht="25" customHeight="1">
      <x:c r="A236" s="2" t="str">
        <x:v>رتبه کیفیت SAD acquiring_error_ratio</x:v>
      </x:c>
      <x:c r="B236" s="51" t="n">
        <x:f>'عملیات'!C9</x:f>
        <x:v>7</x:v>
      </x:c>
      <x:c r="C236" s="51" t="n">
        <x:v>7</x:v>
      </x:c>
      <x:c r="D236" s="52" t="n">
        <x:f>B236-C236</x:f>
        <x:v>0</x:v>
      </x:c>
      <x:c r="E236" s="53" t="n">
        <x:v>0</x:v>
      </x:c>
      <x:c r="F236" s="3"/>
      <x:c r="G236" s="3"/>
      <x:c r="H236" s="3"/>
      <x:c r="I236" s="3"/>
    </x:row>
    <x:row r="237" ht="25" customHeight="1">
      <x:c r="A237" s="2" t="str">
        <x:v>رتبه کیفیت PEP acquiring_error_ratio</x:v>
      </x:c>
      <x:c r="B237" s="51" t="n">
        <x:f>'عملیات'!C10</x:f>
        <x:v>5</x:v>
      </x:c>
      <x:c r="C237" s="51" t="n">
        <x:v>5</x:v>
      </x:c>
      <x:c r="D237" s="52" t="n">
        <x:f>B237-C237</x:f>
        <x:v>0</x:v>
      </x:c>
      <x:c r="E237" s="53" t="n">
        <x:v>0</x:v>
      </x:c>
      <x:c r="F237" s="3"/>
      <x:c r="G237" s="3"/>
      <x:c r="H237" s="3"/>
      <x:c r="I237" s="3"/>
    </x:row>
    <x:row r="238" ht="25" customHeight="1">
      <x:c r="A238" s="2" t="str">
        <x:v>رتبه کیفیت SEP acquiring_error_ratio</x:v>
      </x:c>
      <x:c r="B238" s="51" t="n">
        <x:f>'عملیات'!C11</x:f>
        <x:v>6</x:v>
      </x:c>
      <x:c r="C238" s="51" t="n">
        <x:v>6</x:v>
      </x:c>
      <x:c r="D238" s="52" t="n">
        <x:f>B238-C238</x:f>
        <x:v>0</x:v>
      </x:c>
      <x:c r="E238" s="53" t="n">
        <x:v>0</x:v>
      </x:c>
      <x:c r="F238" s="3"/>
      <x:c r="G238" s="3"/>
      <x:c r="H238" s="3"/>
      <x:c r="I238" s="3"/>
    </x:row>
    <x:row r="239" ht="25" customHeight="1">
      <x:c r="A239" s="2" t="str">
        <x:v>رتبه کیفیت SPH acquiring_error_ratio</x:v>
      </x:c>
      <x:c r="B239" s="51" t="n">
        <x:f>'عملیات'!C12</x:f>
        <x:v>12</x:v>
      </x:c>
      <x:c r="C239" s="51" t="n">
        <x:v>12</x:v>
      </x:c>
      <x:c r="D239" s="52" t="n">
        <x:f>B239-C239</x:f>
        <x:v>0</x:v>
      </x:c>
      <x:c r="E239" s="53" t="n">
        <x:v>0</x:v>
      </x:c>
      <x:c r="F239" s="3"/>
      <x:c r="G239" s="3"/>
      <x:c r="H239" s="3"/>
      <x:c r="I239" s="3"/>
    </x:row>
    <x:row r="240" ht="25" customHeight="1">
      <x:c r="A240" s="2" t="str">
        <x:v>رتبه کیفیت NOV acquiring_error_ratio</x:v>
      </x:c>
      <x:c r="B240" s="51" t="n">
        <x:f>'عملیات'!C13</x:f>
        <x:v>1</x:v>
      </x:c>
      <x:c r="C240" s="51" t="n">
        <x:v>1</x:v>
      </x:c>
      <x:c r="D240" s="52" t="n">
        <x:f>B240-C240</x:f>
        <x:v>0</x:v>
      </x:c>
      <x:c r="E240" s="53" t="n">
        <x:v>0</x:v>
      </x:c>
      <x:c r="F240" s="3"/>
      <x:c r="G240" s="3"/>
      <x:c r="H240" s="3"/>
      <x:c r="I240" s="3"/>
    </x:row>
    <x:row r="241" ht="25" customHeight="1">
      <x:c r="A241" s="2" t="str">
        <x:v>رتبه کیفیت RTP acquiring_error_ratio</x:v>
      </x:c>
      <x:c r="B241" s="51" t="n">
        <x:f>'عملیات'!C14</x:f>
        <x:v>3</x:v>
      </x:c>
      <x:c r="C241" s="51" t="n">
        <x:v>3</x:v>
      </x:c>
      <x:c r="D241" s="52" t="n">
        <x:f>B241-C241</x:f>
        <x:v>0</x:v>
      </x:c>
      <x:c r="E241" s="53" t="n">
        <x:v>0</x:v>
      </x:c>
      <x:c r="F241" s="3"/>
      <x:c r="G241" s="3"/>
      <x:c r="H241" s="3"/>
      <x:c r="I241" s="3"/>
    </x:row>
    <x:row r="242" ht="25" customHeight="1">
      <x:c r="A242" s="2" t="str">
        <x:v>رتبه کیفیت ARV acquiring_error_ratio</x:v>
      </x:c>
      <x:c r="B242" s="51" t="n">
        <x:f>'عملیات'!C15</x:f>
        <x:v>2</x:v>
      </x:c>
      <x:c r="C242" s="51" t="n">
        <x:v>2</x:v>
      </x:c>
      <x:c r="D242" s="52" t="n">
        <x:f>B242-C242</x:f>
        <x:v>0</x:v>
      </x:c>
      <x:c r="E242" s="53" t="n">
        <x:v>0</x:v>
      </x:c>
      <x:c r="F242" s="3"/>
      <x:c r="G242" s="3"/>
      <x:c r="H242" s="3"/>
      <x:c r="I242" s="3"/>
    </x:row>
    <x:row r="243" ht="25" customHeight="1">
      <x:c r="A243" s="2" t="str">
        <x:v>رتبه کیفیت FAN acquiring_error_ratio</x:v>
      </x:c>
      <x:c r="B243" s="51" t="n">
        <x:f>'عملیات'!C16</x:f>
        <x:v>11</x:v>
      </x:c>
      <x:c r="C243" s="51" t="n">
        <x:v>11</x:v>
      </x:c>
      <x:c r="D243" s="52" t="n">
        <x:f>B243-C243</x:f>
        <x:v>0</x:v>
      </x:c>
      <x:c r="E243" s="53" t="n">
        <x:v>0</x:v>
      </x:c>
      <x:c r="F243" s="3"/>
      <x:c r="G243" s="3"/>
      <x:c r="H243" s="3"/>
      <x:c r="I243" s="3"/>
    </x:row>
    <x:row r="244" ht="25" customHeight="1">
      <x:c r="A244" s="2" t="str">
        <x:v>رتبه کیفیت KISH acquiring_error_ratio</x:v>
      </x:c>
      <x:c r="B244" s="51" t="n">
        <x:f>'عملیات'!C17</x:f>
        <x:v>4</x:v>
      </x:c>
      <x:c r="C244" s="51" t="n">
        <x:v>4</x:v>
      </x:c>
      <x:c r="D244" s="52" t="n">
        <x:f>B244-C244</x:f>
        <x:v>0</x:v>
      </x:c>
      <x:c r="E244" s="53" t="n">
        <x:v>0</x:v>
      </x:c>
      <x:c r="F244" s="3"/>
      <x:c r="G244" s="3"/>
      <x:c r="H244" s="3"/>
      <x:c r="I244" s="3"/>
    </x:row>
    <x:row r="245" ht="25" customHeight="1">
      <x:c r="A245" s="2" t="str">
        <x:v>رتبه کیفیت AP pos_effectiveness_active</x:v>
      </x:c>
      <x:c r="B245" s="51" t="n">
        <x:f>'عملیات'!F6</x:f>
        <x:v>6</x:v>
      </x:c>
      <x:c r="C245" s="51" t="n">
        <x:v>6</x:v>
      </x:c>
      <x:c r="D245" s="52" t="n">
        <x:f>B245-C245</x:f>
        <x:v>0</x:v>
      </x:c>
      <x:c r="E245" s="53" t="n">
        <x:v>0</x:v>
      </x:c>
      <x:c r="F245" s="3"/>
      <x:c r="G245" s="3"/>
      <x:c r="H245" s="3"/>
      <x:c r="I245" s="3"/>
    </x:row>
    <x:row r="246" ht="25" customHeight="1">
      <x:c r="A246" s="2" t="str">
        <x:v>رتبه کیفیت DAM pos_effectiveness_active</x:v>
      </x:c>
      <x:c r="B246" s="51" t="n">
        <x:f>'عملیات'!F7</x:f>
        <x:v>11</x:v>
      </x:c>
      <x:c r="C246" s="51" t="n">
        <x:v>11</x:v>
      </x:c>
      <x:c r="D246" s="52" t="n">
        <x:f>B246-C246</x:f>
        <x:v>0</x:v>
      </x:c>
      <x:c r="E246" s="53" t="n">
        <x:v>0</x:v>
      </x:c>
      <x:c r="F246" s="3"/>
      <x:c r="G246" s="3"/>
      <x:c r="H246" s="3"/>
      <x:c r="I246" s="3"/>
    </x:row>
    <x:row r="247" ht="25" customHeight="1">
      <x:c r="A247" s="2" t="str">
        <x:v>رتبه کیفیت BEP pos_effectiveness_active</x:v>
      </x:c>
      <x:c r="B247" s="51" t="n">
        <x:f>'عملیات'!F8</x:f>
        <x:v>2</x:v>
      </x:c>
      <x:c r="C247" s="51" t="n">
        <x:v>2</x:v>
      </x:c>
      <x:c r="D247" s="52" t="n">
        <x:f>B247-C247</x:f>
        <x:v>0</x:v>
      </x:c>
      <x:c r="E247" s="53" t="n">
        <x:v>0</x:v>
      </x:c>
      <x:c r="F247" s="3"/>
      <x:c r="G247" s="3"/>
      <x:c r="H247" s="3"/>
      <x:c r="I247" s="3"/>
    </x:row>
    <x:row r="248" ht="25" customHeight="1">
      <x:c r="A248" s="2" t="str">
        <x:v>رتبه کیفیت SAD pos_effectiveness_active</x:v>
      </x:c>
      <x:c r="B248" s="51" t="n">
        <x:f>'عملیات'!F9</x:f>
        <x:v>5</x:v>
      </x:c>
      <x:c r="C248" s="51" t="n">
        <x:v>5</x:v>
      </x:c>
      <x:c r="D248" s="52" t="n">
        <x:f>B248-C248</x:f>
        <x:v>0</x:v>
      </x:c>
      <x:c r="E248" s="53" t="n">
        <x:v>0</x:v>
      </x:c>
      <x:c r="F248" s="3"/>
      <x:c r="G248" s="3"/>
      <x:c r="H248" s="3"/>
      <x:c r="I248" s="3"/>
    </x:row>
    <x:row r="249" ht="25" customHeight="1">
      <x:c r="A249" s="2" t="str">
        <x:v>رتبه کیفیت PEP pos_effectiveness_active</x:v>
      </x:c>
      <x:c r="B249" s="51" t="n">
        <x:f>'عملیات'!F10</x:f>
        <x:v>10</x:v>
      </x:c>
      <x:c r="C249" s="51" t="n">
        <x:v>10</x:v>
      </x:c>
      <x:c r="D249" s="52" t="n">
        <x:f>B249-C249</x:f>
        <x:v>0</x:v>
      </x:c>
      <x:c r="E249" s="53" t="n">
        <x:v>0</x:v>
      </x:c>
      <x:c r="F249" s="3"/>
      <x:c r="G249" s="3"/>
      <x:c r="H249" s="3"/>
      <x:c r="I249" s="3"/>
    </x:row>
    <x:row r="250" ht="25" customHeight="1">
      <x:c r="A250" s="2" t="str">
        <x:v>رتبه کیفیت SEP pos_effectiveness_active</x:v>
      </x:c>
      <x:c r="B250" s="51" t="n">
        <x:f>'عملیات'!F11</x:f>
        <x:v>3</x:v>
      </x:c>
      <x:c r="C250" s="51" t="n">
        <x:v>3</x:v>
      </x:c>
      <x:c r="D250" s="52" t="n">
        <x:f>B250-C250</x:f>
        <x:v>0</x:v>
      </x:c>
      <x:c r="E250" s="53" t="n">
        <x:v>0</x:v>
      </x:c>
      <x:c r="F250" s="3"/>
      <x:c r="G250" s="3"/>
      <x:c r="H250" s="3"/>
      <x:c r="I250" s="3"/>
    </x:row>
    <x:row r="251" ht="25" customHeight="1">
      <x:c r="A251" s="2" t="str">
        <x:v>رتبه کیفیت SPH pos_effectiveness_active</x:v>
      </x:c>
      <x:c r="B251" s="51" t="n">
        <x:f>'عملیات'!F12</x:f>
        <x:v>9</x:v>
      </x:c>
      <x:c r="C251" s="51" t="n">
        <x:v>9</x:v>
      </x:c>
      <x:c r="D251" s="52" t="n">
        <x:f>B251-C251</x:f>
        <x:v>0</x:v>
      </x:c>
      <x:c r="E251" s="53" t="n">
        <x:v>0</x:v>
      </x:c>
      <x:c r="F251" s="3"/>
      <x:c r="G251" s="3"/>
      <x:c r="H251" s="3"/>
      <x:c r="I251" s="3"/>
    </x:row>
    <x:row r="252" ht="25" customHeight="1">
      <x:c r="A252" s="2" t="str">
        <x:v>رتبه کیفیت NOV pos_effectiveness_active</x:v>
      </x:c>
      <x:c r="B252" s="51" t="n">
        <x:f>'عملیات'!F13</x:f>
        <x:v>7</x:v>
      </x:c>
      <x:c r="C252" s="51" t="n">
        <x:v>7</x:v>
      </x:c>
      <x:c r="D252" s="52" t="n">
        <x:f>B252-C252</x:f>
        <x:v>0</x:v>
      </x:c>
      <x:c r="E252" s="53" t="n">
        <x:v>0</x:v>
      </x:c>
      <x:c r="F252" s="3"/>
      <x:c r="G252" s="3"/>
      <x:c r="H252" s="3"/>
      <x:c r="I252" s="3"/>
    </x:row>
    <x:row r="253" ht="25" customHeight="1">
      <x:c r="A253" s="2" t="str">
        <x:v>رتبه کیفیت RTP pos_effectiveness_active</x:v>
      </x:c>
      <x:c r="B253" s="51" t="n">
        <x:f>'عملیات'!F14</x:f>
        <x:v>4</x:v>
      </x:c>
      <x:c r="C253" s="51" t="n">
        <x:v>4</x:v>
      </x:c>
      <x:c r="D253" s="52" t="n">
        <x:f>B253-C253</x:f>
        <x:v>0</x:v>
      </x:c>
      <x:c r="E253" s="53" t="n">
        <x:v>0</x:v>
      </x:c>
      <x:c r="F253" s="3"/>
      <x:c r="G253" s="3"/>
      <x:c r="H253" s="3"/>
      <x:c r="I253" s="3"/>
    </x:row>
    <x:row r="254" ht="25" customHeight="1">
      <x:c r="A254" s="2" t="str">
        <x:v>رتبه کیفیت ARV pos_effectiveness_active</x:v>
      </x:c>
      <x:c r="B254" s="51" t="n">
        <x:f>'عملیات'!F15</x:f>
        <x:v>1</x:v>
      </x:c>
      <x:c r="C254" s="51" t="n">
        <x:v>1</x:v>
      </x:c>
      <x:c r="D254" s="52" t="n">
        <x:f>B254-C254</x:f>
        <x:v>0</x:v>
      </x:c>
      <x:c r="E254" s="53" t="n">
        <x:v>0</x:v>
      </x:c>
      <x:c r="F254" s="3"/>
      <x:c r="G254" s="3"/>
      <x:c r="H254" s="3"/>
      <x:c r="I254" s="3"/>
    </x:row>
    <x:row r="255" ht="25" customHeight="1">
      <x:c r="A255" s="2" t="str">
        <x:v>رتبه کیفیت FAN pos_effectiveness_active</x:v>
      </x:c>
      <x:c r="B255" s="51" t="n">
        <x:f>'عملیات'!F16</x:f>
        <x:v>12</x:v>
      </x:c>
      <x:c r="C255" s="51" t="n">
        <x:v>12</x:v>
      </x:c>
      <x:c r="D255" s="52" t="n">
        <x:f>B255-C255</x:f>
        <x:v>0</x:v>
      </x:c>
      <x:c r="E255" s="53" t="n">
        <x:v>0</x:v>
      </x:c>
      <x:c r="F255" s="3"/>
      <x:c r="G255" s="3"/>
      <x:c r="H255" s="3"/>
      <x:c r="I255" s="3"/>
    </x:row>
    <x:row r="256" ht="25" customHeight="1">
      <x:c r="A256" s="2" t="str">
        <x:v>رتبه کیفیت KISH pos_effectiveness_active</x:v>
      </x:c>
      <x:c r="B256" s="51" t="n">
        <x:f>'عملیات'!F17</x:f>
        <x:v>8</x:v>
      </x:c>
      <x:c r="C256" s="51" t="n">
        <x:v>8</x:v>
      </x:c>
      <x:c r="D256" s="52" t="n">
        <x:f>B256-C256</x:f>
        <x:v>0</x:v>
      </x:c>
      <x:c r="E256" s="53" t="n">
        <x:v>0</x:v>
      </x:c>
      <x:c r="F256" s="3"/>
      <x:c r="G256" s="3"/>
      <x:c r="H256" s="3"/>
      <x:c r="I256" s="3"/>
    </x:row>
    <x:row r="257" ht="25" customHeight="1">
      <x:c r="A257" s="2" t="str">
        <x:v>رتبه کیفیت AP no_transaction_pos_ratio</x:v>
      </x:c>
      <x:c r="B257" s="51" t="n">
        <x:f>'عملیات'!H6</x:f>
        <x:v>6</x:v>
      </x:c>
      <x:c r="C257" s="51" t="n">
        <x:v>6</x:v>
      </x:c>
      <x:c r="D257" s="52" t="n">
        <x:f>B257-C257</x:f>
        <x:v>0</x:v>
      </x:c>
      <x:c r="E257" s="53" t="n">
        <x:v>0</x:v>
      </x:c>
      <x:c r="F257" s="3"/>
      <x:c r="G257" s="3"/>
      <x:c r="H257" s="3"/>
      <x:c r="I257" s="3"/>
    </x:row>
    <x:row r="258" ht="25" customHeight="1">
      <x:c r="A258" s="2" t="str">
        <x:v>رتبه کیفیت DAM no_transaction_pos_ratio</x:v>
      </x:c>
      <x:c r="B258" s="51" t="n">
        <x:f>'عملیات'!H7</x:f>
        <x:v>11</x:v>
      </x:c>
      <x:c r="C258" s="51" t="n">
        <x:v>11</x:v>
      </x:c>
      <x:c r="D258" s="52" t="n">
        <x:f>B258-C258</x:f>
        <x:v>0</x:v>
      </x:c>
      <x:c r="E258" s="53" t="n">
        <x:v>0</x:v>
      </x:c>
      <x:c r="F258" s="3"/>
      <x:c r="G258" s="3"/>
      <x:c r="H258" s="3"/>
      <x:c r="I258" s="3"/>
    </x:row>
    <x:row r="259" ht="25" customHeight="1">
      <x:c r="A259" s="2" t="str">
        <x:v>رتبه کیفیت BEP no_transaction_pos_ratio</x:v>
      </x:c>
      <x:c r="B259" s="51" t="n">
        <x:f>'عملیات'!H8</x:f>
        <x:v>1</x:v>
      </x:c>
      <x:c r="C259" s="51" t="n">
        <x:v>1</x:v>
      </x:c>
      <x:c r="D259" s="52" t="n">
        <x:f>B259-C259</x:f>
        <x:v>0</x:v>
      </x:c>
      <x:c r="E259" s="53" t="n">
        <x:v>0</x:v>
      </x:c>
      <x:c r="F259" s="3"/>
      <x:c r="G259" s="3"/>
      <x:c r="H259" s="3"/>
      <x:c r="I259" s="3"/>
    </x:row>
    <x:row r="260" ht="25" customHeight="1">
      <x:c r="A260" s="2" t="str">
        <x:v>رتبه کیفیت SAD no_transaction_pos_ratio</x:v>
      </x:c>
      <x:c r="B260" s="51" t="n">
        <x:f>'عملیات'!H9</x:f>
        <x:v>2</x:v>
      </x:c>
      <x:c r="C260" s="51" t="n">
        <x:v>2</x:v>
      </x:c>
      <x:c r="D260" s="52" t="n">
        <x:f>B260-C260</x:f>
        <x:v>0</x:v>
      </x:c>
      <x:c r="E260" s="53" t="n">
        <x:v>0</x:v>
      </x:c>
      <x:c r="F260" s="3"/>
      <x:c r="G260" s="3"/>
      <x:c r="H260" s="3"/>
      <x:c r="I260" s="3"/>
    </x:row>
    <x:row r="261" ht="25" customHeight="1">
      <x:c r="A261" s="2" t="str">
        <x:v>رتبه کیفیت PEP no_transaction_pos_ratio</x:v>
      </x:c>
      <x:c r="B261" s="51" t="n">
        <x:f>'عملیات'!H10</x:f>
        <x:v>4</x:v>
      </x:c>
      <x:c r="C261" s="51" t="n">
        <x:v>4</x:v>
      </x:c>
      <x:c r="D261" s="52" t="n">
        <x:f>B261-C261</x:f>
        <x:v>0</x:v>
      </x:c>
      <x:c r="E261" s="53" t="n">
        <x:v>0</x:v>
      </x:c>
    </x:row>
    <x:row r="262" ht="25" customHeight="1">
      <x:c r="A262" s="2" t="str">
        <x:v>رتبه کیفیت SEP no_transaction_pos_ratio</x:v>
      </x:c>
      <x:c r="B262" s="51" t="n">
        <x:f>'عملیات'!H11</x:f>
        <x:v>5</x:v>
      </x:c>
      <x:c r="C262" s="51" t="n">
        <x:v>5</x:v>
      </x:c>
      <x:c r="D262" s="52" t="n">
        <x:f>B262-C262</x:f>
        <x:v>0</x:v>
      </x:c>
      <x:c r="E262" s="53" t="n">
        <x:v>0</x:v>
      </x:c>
    </x:row>
    <x:row r="263" ht="25" customHeight="1">
      <x:c r="A263" s="2" t="str">
        <x:v>رتبه کیفیت SPH no_transaction_pos_ratio</x:v>
      </x:c>
      <x:c r="B263" s="51" t="n">
        <x:f>'عملیات'!H12</x:f>
        <x:v>10</x:v>
      </x:c>
      <x:c r="C263" s="51" t="n">
        <x:v>10</x:v>
      </x:c>
      <x:c r="D263" s="52" t="n">
        <x:f>B263-C263</x:f>
        <x:v>0</x:v>
      </x:c>
      <x:c r="E263" s="53" t="n">
        <x:v>0</x:v>
      </x:c>
    </x:row>
    <x:row r="264" ht="25" customHeight="1">
      <x:c r="A264" s="2" t="str">
        <x:v>رتبه کیفیت NOV no_transaction_pos_ratio</x:v>
      </x:c>
      <x:c r="B264" s="51" t="n">
        <x:f>'عملیات'!H13</x:f>
        <x:v>8</x:v>
      </x:c>
      <x:c r="C264" s="51" t="n">
        <x:v>8</x:v>
      </x:c>
      <x:c r="D264" s="52" t="n">
        <x:f>B264-C264</x:f>
        <x:v>0</x:v>
      </x:c>
      <x:c r="E264" s="53" t="n">
        <x:v>0</x:v>
      </x:c>
    </x:row>
    <x:row r="265" ht="25" customHeight="1">
      <x:c r="A265" s="2" t="str">
        <x:v>رتبه کیفیت RTP no_transaction_pos_ratio</x:v>
      </x:c>
      <x:c r="B265" s="51" t="n">
        <x:f>'عملیات'!H14</x:f>
        <x:v>3</x:v>
      </x:c>
      <x:c r="C265" s="51" t="n">
        <x:v>3</x:v>
      </x:c>
      <x:c r="D265" s="52" t="n">
        <x:f>B265-C265</x:f>
        <x:v>0</x:v>
      </x:c>
      <x:c r="E265" s="53" t="n">
        <x:v>0</x:v>
      </x:c>
    </x:row>
    <x:row r="266" ht="25" customHeight="1">
      <x:c r="A266" s="2" t="str">
        <x:v>رتبه کیفیت ARV no_transaction_pos_ratio</x:v>
      </x:c>
      <x:c r="B266" s="51" t="n">
        <x:f>'عملیات'!H15</x:f>
        <x:v>9</x:v>
      </x:c>
      <x:c r="C266" s="51" t="n">
        <x:v>9</x:v>
      </x:c>
      <x:c r="D266" s="52" t="n">
        <x:f>B266-C266</x:f>
        <x:v>0</x:v>
      </x:c>
      <x:c r="E266" s="53" t="n">
        <x:v>0</x:v>
      </x:c>
    </x:row>
    <x:row r="267" ht="25" customHeight="1">
      <x:c r="A267" s="2" t="str">
        <x:v>رتبه کیفیت FAN no_transaction_pos_ratio</x:v>
      </x:c>
      <x:c r="B267" s="51" t="n">
        <x:f>'عملیات'!H16</x:f>
        <x:v>12</x:v>
      </x:c>
      <x:c r="C267" s="51" t="n">
        <x:v>12</x:v>
      </x:c>
      <x:c r="D267" s="52" t="n">
        <x:f>B267-C267</x:f>
        <x:v>0</x:v>
      </x:c>
      <x:c r="E267" s="53" t="n">
        <x:v>0</x:v>
      </x:c>
    </x:row>
    <x:row r="268" ht="25" customHeight="1">
      <x:c r="A268" s="2" t="str">
        <x:v>رتبه کیفیت KISH no_transaction_pos_ratio</x:v>
      </x:c>
      <x:c r="B268" s="51" t="n">
        <x:f>'عملیات'!H17</x:f>
        <x:v>7</x:v>
      </x:c>
      <x:c r="C268" s="51" t="n">
        <x:v>7</x:v>
      </x:c>
      <x:c r="D268" s="52" t="n">
        <x:f>B268-C268</x:f>
        <x:v>0</x:v>
      </x:c>
      <x:c r="E268" s="53" t="n">
        <x:v>0</x:v>
      </x:c>
    </x:row>
    <x:row r="269" ht="25" customHeight="1">
      <x:c r="A269" s="2" t="str">
        <x:v>تغییر کیفیت AP acquiring_error_ratio mom ALL</x:v>
      </x:c>
      <x:c r="B269" s="51" t="n">
        <x:f>'عملیات'!G225</x:f>
        <x:v>0.021000000000000005</x:v>
      </x:c>
      <x:c r="C269" s="51" t="n">
        <x:v>0.021</x:v>
      </x:c>
      <x:c r="D269" s="52" t="n">
        <x:f>B269-C269</x:f>
        <x:v>3.469446951953614e-18</x:v>
      </x:c>
      <x:c r="E269" s="53" t="n">
        <x:v>1e-7</x:v>
      </x:c>
    </x:row>
    <x:row r="270" ht="25" customHeight="1">
      <x:c r="A270" s="2" t="str">
        <x:v>تغییر کیفیت AP acquiring_error_ratio yoy ALL</x:v>
      </x:c>
      <x:c r="B270" s="51" t="n">
        <x:f>'عملیات'!G226</x:f>
        <x:v>0.027999999999999997</x:v>
      </x:c>
      <x:c r="C270" s="51" t="n">
        <x:v>0.028</x:v>
      </x:c>
      <x:c r="D270" s="52" t="n">
        <x:f>B270-C270</x:f>
        <x:v>-3.469446951953614e-18</x:v>
      </x:c>
      <x:c r="E270" s="53" t="n">
        <x:v>1e-7</x:v>
      </x:c>
    </x:row>
    <x:row r="271" ht="25" customHeight="1">
      <x:c r="A271" s="2" t="str">
        <x:v>تغییر کیفیت DAM acquiring_error_ratio mom ALL</x:v>
      </x:c>
      <x:c r="B271" s="51" t="n">
        <x:f>'عملیات'!G227</x:f>
        <x:v>-0.29700000000000004</x:v>
      </x:c>
      <x:c r="C271" s="51" t="n">
        <x:v>-0.297</x:v>
      </x:c>
      <x:c r="D271" s="52" t="n">
        <x:f>B271-C271</x:f>
        <x:v>-5.551115123125783e-17</x:v>
      </x:c>
      <x:c r="E271" s="53" t="n">
        <x:v>1e-7</x:v>
      </x:c>
    </x:row>
    <x:row r="272" ht="25" customHeight="1">
      <x:c r="A272" s="2" t="str">
        <x:v>تغییر کیفیت DAM acquiring_error_ratio yoy ALL</x:v>
      </x:c>
      <x:c r="B272" s="51" t="n">
        <x:f>'عملیات'!G228</x:f>
        <x:v>0.78</x:v>
      </x:c>
      <x:c r="C272" s="51" t="n">
        <x:v>0.78</x:v>
      </x:c>
      <x:c r="D272" s="52" t="n">
        <x:f>B272-C272</x:f>
        <x:v>0</x:v>
      </x:c>
      <x:c r="E272" s="53" t="n">
        <x:v>1e-7</x:v>
      </x:c>
    </x:row>
    <x:row r="273" ht="25" customHeight="1">
      <x:c r="A273" s="2" t="str">
        <x:v>تغییر کیفیت BEP acquiring_error_ratio mom ALL</x:v>
      </x:c>
      <x:c r="B273" s="51" t="n">
        <x:f>'عملیات'!G229</x:f>
        <x:v>0.08800000000000002</x:v>
      </x:c>
      <x:c r="C273" s="51" t="n">
        <x:v>0.088</x:v>
      </x:c>
      <x:c r="D273" s="52" t="n">
        <x:f>B273-C273</x:f>
        <x:v>2.7755575615628914e-17</x:v>
      </x:c>
      <x:c r="E273" s="53" t="n">
        <x:v>1e-7</x:v>
      </x:c>
    </x:row>
    <x:row r="274" ht="25" customHeight="1">
      <x:c r="A274" s="2" t="str">
        <x:v>تغییر کیفیت BEP acquiring_error_ratio yoy ALL</x:v>
      </x:c>
      <x:c r="B274" s="51" t="n">
        <x:f>'عملیات'!G230</x:f>
        <x:v>0.321</x:v>
      </x:c>
      <x:c r="C274" s="51" t="n">
        <x:v>0.321</x:v>
      </x:c>
      <x:c r="D274" s="52" t="n">
        <x:f>B274-C274</x:f>
        <x:v>0</x:v>
      </x:c>
      <x:c r="E274" s="53" t="n">
        <x:v>1e-7</x:v>
      </x:c>
    </x:row>
    <x:row r="275" ht="25" customHeight="1">
      <x:c r="A275" s="2" t="str">
        <x:v>تغییر کیفیت SAD acquiring_error_ratio mom ALL</x:v>
      </x:c>
      <x:c r="B275" s="51" t="n">
        <x:f>'عملیات'!G231</x:f>
        <x:v>0.011999999999999997</x:v>
      </x:c>
      <x:c r="C275" s="51" t="n">
        <x:v>0.012</x:v>
      </x:c>
      <x:c r="D275" s="52" t="n">
        <x:f>B275-C275</x:f>
        <x:v>-3.469446951953614e-18</x:v>
      </x:c>
      <x:c r="E275" s="53" t="n">
        <x:v>1e-7</x:v>
      </x:c>
    </x:row>
    <x:row r="276" ht="25" customHeight="1">
      <x:c r="A276" s="2" t="str">
        <x:v>تغییر کیفیت SAD acquiring_error_ratio yoy ALL</x:v>
      </x:c>
      <x:c r="B276" s="51" t="n">
        <x:f>'عملیات'!G232</x:f>
        <x:v>-0.023000000000000007</x:v>
      </x:c>
      <x:c r="C276" s="51" t="n">
        <x:v>-0.023</x:v>
      </x:c>
      <x:c r="D276" s="52" t="n">
        <x:f>B276-C276</x:f>
        <x:v>-6.938893903907228e-18</x:v>
      </x:c>
      <x:c r="E276" s="53" t="n">
        <x:v>1e-7</x:v>
      </x:c>
    </x:row>
    <x:row r="277" ht="25" customHeight="1">
      <x:c r="A277" s="2" t="str">
        <x:v>تغییر کیفیت PEP acquiring_error_ratio mom ALL</x:v>
      </x:c>
      <x:c r="B277" s="51" t="n">
        <x:f>'عملیات'!G233</x:f>
        <x:v>-0.021000000000000005</x:v>
      </x:c>
      <x:c r="C277" s="51" t="n">
        <x:v>-0.021</x:v>
      </x:c>
      <x:c r="D277" s="52" t="n">
        <x:f>B277-C277</x:f>
        <x:v>-3.469446951953614e-18</x:v>
      </x:c>
      <x:c r="E277" s="53" t="n">
        <x:v>1e-7</x:v>
      </x:c>
    </x:row>
    <x:row r="278" ht="25" customHeight="1">
      <x:c r="A278" s="2" t="str">
        <x:v>تغییر کیفیت PEP acquiring_error_ratio yoy ALL</x:v>
      </x:c>
      <x:c r="B278" s="51" t="n">
        <x:f>'عملیات'!G234</x:f>
        <x:v>-0.013999999999999999</x:v>
      </x:c>
      <x:c r="C278" s="51" t="n">
        <x:v>-0.014</x:v>
      </x:c>
      <x:c r="D278" s="52" t="n">
        <x:f>B278-C278</x:f>
        <x:v>1.734723475976807e-18</x:v>
      </x:c>
      <x:c r="E278" s="53" t="n">
        <x:v>1e-7</x:v>
      </x:c>
    </x:row>
    <x:row r="279" ht="25" customHeight="1">
      <x:c r="A279" s="2" t="str">
        <x:v>تغییر کیفیت SEP acquiring_error_ratio mom ALL</x:v>
      </x:c>
      <x:c r="B279" s="51" t="n">
        <x:f>'عملیات'!G235</x:f>
        <x:v>-0.006000000000000005</x:v>
      </x:c>
      <x:c r="C279" s="51" t="n">
        <x:v>-0.006</x:v>
      </x:c>
      <x:c r="D279" s="52" t="n">
        <x:f>B279-C279</x:f>
        <x:v>-5.204170427930421e-18</x:v>
      </x:c>
      <x:c r="E279" s="53" t="n">
        <x:v>1e-7</x:v>
      </x:c>
    </x:row>
    <x:row r="280" ht="25" customHeight="1">
      <x:c r="A280" s="2" t="str">
        <x:v>تغییر کیفیت SEP acquiring_error_ratio yoy ALL</x:v>
      </x:c>
      <x:c r="B280" s="51" t="n">
        <x:f>'عملیات'!G236</x:f>
        <x:v>-0.0010000000000000009</x:v>
      </x:c>
      <x:c r="C280" s="51" t="n">
        <x:v>-0.001</x:v>
      </x:c>
      <x:c r="D280" s="52" t="n">
        <x:f>B280-C280</x:f>
        <x:v>-8.673617379884035e-19</x:v>
      </x:c>
      <x:c r="E280" s="53" t="n">
        <x:v>1e-7</x:v>
      </x:c>
    </x:row>
    <x:row r="281" ht="25" customHeight="1">
      <x:c r="A281" s="2" t="str">
        <x:v>تغییر کیفیت SPH acquiring_error_ratio mom ALL</x:v>
      </x:c>
      <x:c r="B281" s="51" t="n">
        <x:f>'عملیات'!G237</x:f>
        <x:v>2.1159999999999997</x:v>
      </x:c>
      <x:c r="C281" s="51" t="n">
        <x:v>2.116</x:v>
      </x:c>
      <x:c r="D281" s="52" t="n">
        <x:f>B281-C281</x:f>
        <x:v>-4.440892098500626e-16</x:v>
      </x:c>
      <x:c r="E281" s="53" t="n">
        <x:v>1e-7</x:v>
      </x:c>
    </x:row>
    <x:row r="282" ht="25" customHeight="1">
      <x:c r="A282" s="2" t="str">
        <x:v>تغییر کیفیت SPH acquiring_error_ratio yoy ALL</x:v>
      </x:c>
      <x:c r="B282" s="51" t="n">
        <x:f>'عملیات'!G238</x:f>
        <x:v>2.431</x:v>
      </x:c>
      <x:c r="C282" s="51" t="n">
        <x:v>2.431</x:v>
      </x:c>
      <x:c r="D282" s="52" t="n">
        <x:f>B282-C282</x:f>
        <x:v>0</x:v>
      </x:c>
      <x:c r="E282" s="53" t="n">
        <x:v>1e-7</x:v>
      </x:c>
    </x:row>
    <x:row r="283" ht="25" customHeight="1">
      <x:c r="A283" s="2" t="str">
        <x:v>تغییر کیفیت NOV acquiring_error_ratio mom ALL</x:v>
      </x:c>
      <x:c r="B283" s="51" t="n">
        <x:f>'عملیات'!G239</x:f>
        <x:v>-0.004</x:v>
      </x:c>
      <x:c r="C283" s="51" t="n">
        <x:v>-0.004</x:v>
      </x:c>
      <x:c r="D283" s="52" t="n">
        <x:f>B283-C283</x:f>
        <x:v>0</x:v>
      </x:c>
      <x:c r="E283" s="53" t="n">
        <x:v>1e-7</x:v>
      </x:c>
    </x:row>
    <x:row r="284" ht="25" customHeight="1">
      <x:c r="A284" s="2" t="str">
        <x:v>تغییر کیفیت NOV acquiring_error_ratio yoy ALL</x:v>
      </x:c>
      <x:c r="B284" s="51" t="n">
        <x:f>'عملیات'!G240</x:f>
        <x:v>-0.026999999999999996</x:v>
      </x:c>
      <x:c r="C284" s="51" t="n">
        <x:v>-0.027</x:v>
      </x:c>
      <x:c r="D284" s="52" t="n">
        <x:f>B284-C284</x:f>
        <x:v>3.469446951953614e-18</x:v>
      </x:c>
      <x:c r="E284" s="53" t="n">
        <x:v>1e-7</x:v>
      </x:c>
    </x:row>
    <x:row r="285" ht="25" customHeight="1">
      <x:c r="A285" s="2" t="str">
        <x:v>تغییر کیفیت RTP acquiring_error_ratio mom ALL</x:v>
      </x:c>
      <x:c r="B285" s="51" t="n">
        <x:f>'عملیات'!G241</x:f>
        <x:v>-0.004</x:v>
      </x:c>
      <x:c r="C285" s="51" t="n">
        <x:v>-0.004</x:v>
      </x:c>
      <x:c r="D285" s="52" t="n">
        <x:f>B285-C285</x:f>
        <x:v>0</x:v>
      </x:c>
      <x:c r="E285" s="53" t="n">
        <x:v>1e-7</x:v>
      </x:c>
    </x:row>
    <x:row r="286" ht="25" customHeight="1">
      <x:c r="A286" s="2" t="str">
        <x:v>تغییر کیفیت RTP acquiring_error_ratio yoy ALL</x:v>
      </x:c>
      <x:c r="B286" s="51" t="n">
        <x:f>'عملیات'!G242</x:f>
        <x:v>-0.025</x:v>
      </x:c>
      <x:c r="C286" s="51" t="n">
        <x:v>-0.025</x:v>
      </x:c>
      <x:c r="D286" s="52" t="n">
        <x:f>B286-C286</x:f>
        <x:v>0</x:v>
      </x:c>
      <x:c r="E286" s="53" t="n">
        <x:v>1e-7</x:v>
      </x:c>
    </x:row>
    <x:row r="287" ht="25" customHeight="1">
      <x:c r="A287" s="2" t="str">
        <x:v>تغییر کیفیت ARV acquiring_error_ratio mom ALL</x:v>
      </x:c>
      <x:c r="B287" s="51" t="n">
        <x:f>'عملیات'!G243</x:f>
        <x:v>0.0010000000000000009</x:v>
      </x:c>
      <x:c r="C287" s="51" t="n">
        <x:v>0.001</x:v>
      </x:c>
      <x:c r="D287" s="52" t="n">
        <x:f>B287-C287</x:f>
        <x:v>8.673617379884035e-19</x:v>
      </x:c>
      <x:c r="E287" s="53" t="n">
        <x:v>1e-7</x:v>
      </x:c>
    </x:row>
    <x:row r="288" ht="25" customHeight="1">
      <x:c r="A288" s="2" t="str">
        <x:v>تغییر کیفیت ARV acquiring_error_ratio yoy ALL</x:v>
      </x:c>
      <x:c r="B288" s="51" t="n">
        <x:f>'عملیات'!G244</x:f>
        <x:v>-0.183</x:v>
      </x:c>
      <x:c r="C288" s="51" t="n">
        <x:v>-0.183</x:v>
      </x:c>
      <x:c r="D288" s="52" t="n">
        <x:f>B288-C288</x:f>
        <x:v>0</x:v>
      </x:c>
      <x:c r="E288" s="53" t="n">
        <x:v>1e-7</x:v>
      </x:c>
    </x:row>
    <x:row r="289" ht="25" customHeight="1">
      <x:c r="A289" s="2" t="str">
        <x:v>تغییر کیفیت FAN acquiring_error_ratio mom ALL</x:v>
      </x:c>
      <x:c r="B289" s="51" t="n">
        <x:f>'عملیات'!G245</x:f>
        <x:v>-0.5640000000000001</x:v>
      </x:c>
      <x:c r="C289" s="51" t="n">
        <x:v>-0.564</x:v>
      </x:c>
      <x:c r="D289" s="52" t="n">
        <x:f>B289-C289</x:f>
        <x:v>-1.1102230246251565e-16</x:v>
      </x:c>
      <x:c r="E289" s="53" t="n">
        <x:v>1e-7</x:v>
      </x:c>
    </x:row>
    <x:row r="290" ht="25" customHeight="1">
      <x:c r="A290" s="2" t="str">
        <x:v>تغییر کیفیت FAN acquiring_error_ratio yoy ALL</x:v>
      </x:c>
      <x:c r="B290" s="51" t="n">
        <x:f>'عملیات'!G246</x:f>
        <x:v>2.003</x:v>
      </x:c>
      <x:c r="C290" s="51" t="n">
        <x:v>2.003</x:v>
      </x:c>
      <x:c r="D290" s="52" t="n">
        <x:f>B290-C290</x:f>
        <x:v>0</x:v>
      </x:c>
      <x:c r="E290" s="53" t="n">
        <x:v>1e-7</x:v>
      </x:c>
    </x:row>
    <x:row r="291" ht="25" customHeight="1">
      <x:c r="A291" s="2" t="str">
        <x:v>تغییر کیفیت KISH acquiring_error_ratio mom ALL</x:v>
      </x:c>
      <x:c r="B291" s="51" t="n">
        <x:f>'عملیات'!G247</x:f>
        <x:v>-0.106</x:v>
      </x:c>
      <x:c r="C291" s="51" t="n">
        <x:v>-0.106</x:v>
      </x:c>
      <x:c r="D291" s="52" t="n">
        <x:f>B291-C291</x:f>
        <x:v>0</x:v>
      </x:c>
      <x:c r="E291" s="53" t="n">
        <x:v>1e-7</x:v>
      </x:c>
    </x:row>
    <x:row r="292" ht="25" customHeight="1">
      <x:c r="A292" s="2" t="str">
        <x:v>تغییر کیفیت KISH acquiring_error_ratio yoy ALL</x:v>
      </x:c>
      <x:c r="B292" s="51" t="n">
        <x:f>'عملیات'!G248</x:f>
        <x:v>-0.047</x:v>
      </x:c>
      <x:c r="C292" s="51" t="n">
        <x:v>-0.047</x:v>
      </x:c>
      <x:c r="D292" s="52" t="n">
        <x:f>B292-C292</x:f>
        <x:v>0</x:v>
      </x:c>
      <x:c r="E292" s="53" t="n">
        <x:v>1e-7</x:v>
      </x:c>
    </x:row>
    <x:row r="293" ht="25" customHeight="1">
      <x:c r="A293" s="2" t="str">
        <x:v>تغییر کیفیت AP systemically_active_terminal_market_share mom POS</x:v>
      </x:c>
      <x:c r="B293" s="51" t="n">
        <x:f>'عملیات'!G249</x:f>
        <x:v>-0.019999999999999574</x:v>
      </x:c>
      <x:c r="C293" s="51" t="n">
        <x:v>-0.02</x:v>
      </x:c>
      <x:c r="D293" s="52" t="n">
        <x:f>B293-C293</x:f>
        <x:v>4.2674197509029455e-16</x:v>
      </x:c>
      <x:c r="E293" s="53" t="n">
        <x:v>1e-7</x:v>
      </x:c>
    </x:row>
    <x:row r="294" ht="25" customHeight="1">
      <x:c r="A294" s="2" t="str">
        <x:v>تغییر کیفیت AP systemically_active_terminal_market_share yoy POS</x:v>
      </x:c>
      <x:c r="B294" s="51" t="n">
        <x:f>'عملیات'!G250</x:f>
        <x:v>-0.79</x:v>
      </x:c>
      <x:c r="C294" s="51" t="n">
        <x:v>-0.79</x:v>
      </x:c>
      <x:c r="D294" s="52" t="n">
        <x:f>B294-C294</x:f>
        <x:v>0</x:v>
      </x:c>
      <x:c r="E294" s="53" t="n">
        <x:v>1e-7</x:v>
      </x:c>
    </x:row>
    <x:row r="295" ht="25" customHeight="1">
      <x:c r="A295" s="2" t="str">
        <x:v>تغییر کیفیت AP systemically_active_terminal_market_share mom IPG</x:v>
      </x:c>
      <x:c r="B295" s="51" t="n">
        <x:f>'عملیات'!G251</x:f>
        <x:v>-0.4299999999999997</x:v>
      </x:c>
      <x:c r="C295" s="51" t="n">
        <x:v>-0.43</x:v>
      </x:c>
      <x:c r="D295" s="52" t="n">
        <x:f>B295-C295</x:f>
        <x:v>2.7755575615628914e-16</x:v>
      </x:c>
      <x:c r="E295" s="53" t="n">
        <x:v>1e-7</x:v>
      </x:c>
    </x:row>
    <x:row r="296" ht="25" customHeight="1">
      <x:c r="A296" s="2" t="str">
        <x:v>تغییر کیفیت AP systemically_active_terminal_market_share yoy IPG</x:v>
      </x:c>
      <x:c r="B296" s="51" t="n">
        <x:f>'عملیات'!G252</x:f>
        <x:v>-14.65</x:v>
      </x:c>
      <x:c r="C296" s="51" t="n">
        <x:v>-14.65</x:v>
      </x:c>
      <x:c r="D296" s="52" t="n">
        <x:f>B296-C296</x:f>
        <x:v>0</x:v>
      </x:c>
      <x:c r="E296" s="53" t="n">
        <x:v>1e-7</x:v>
      </x:c>
    </x:row>
    <x:row r="297" ht="25" customHeight="1">
      <x:c r="A297" s="2" t="str">
        <x:v>تغییر کیفیت AP systemically_active_terminal_market_share mom USSD</x:v>
      </x:c>
      <x:c r="B297" s="51" t="n">
        <x:f>'عملیات'!G253</x:f>
        <x:v>0.39999999999999947</x:v>
      </x:c>
      <x:c r="C297" s="51" t="n">
        <x:v>0.4</x:v>
      </x:c>
      <x:c r="D297" s="52" t="n">
        <x:f>B297-C297</x:f>
        <x:v>-5.551115123125783e-16</x:v>
      </x:c>
      <x:c r="E297" s="53" t="n">
        <x:v>1e-7</x:v>
      </x:c>
    </x:row>
    <x:row r="298" ht="25" customHeight="1">
      <x:c r="A298" s="2" t="str">
        <x:v>تغییر کیفیت AP systemically_active_terminal_market_share yoy USSD</x:v>
      </x:c>
      <x:c r="B298" s="51" t="n">
        <x:f>'عملیات'!G254</x:f>
        <x:v>-51.599999999999994</x:v>
      </x:c>
      <x:c r="C298" s="51" t="n">
        <x:v>-51.6</x:v>
      </x:c>
      <x:c r="D298" s="52" t="n">
        <x:f>B298-C298</x:f>
        <x:v>7.105427357601002e-15</x:v>
      </x:c>
      <x:c r="E298" s="53" t="n">
        <x:v>1e-7</x:v>
      </x:c>
    </x:row>
    <x:row r="299" ht="25" customHeight="1">
      <x:c r="A299" s="2" t="str">
        <x:v>تغییر کیفیت AP systemically_active_terminal_market_share mom MOBILE</x:v>
      </x:c>
      <x:c r="B299" s="51" t="n">
        <x:f>'عملیات'!G255</x:f>
        <x:v>-0.7699999999999996</x:v>
      </x:c>
      <x:c r="C299" s="51" t="n">
        <x:v>-0.77</x:v>
      </x:c>
      <x:c r="D299" s="52" t="n">
        <x:f>B299-C299</x:f>
        <x:v>4.440892098500626e-16</x:v>
      </x:c>
      <x:c r="E299" s="53" t="n">
        <x:v>1e-7</x:v>
      </x:c>
    </x:row>
    <x:row r="300" ht="25" customHeight="1">
      <x:c r="A300" s="2" t="str">
        <x:v>تغییر کیفیت AP systemically_active_terminal_market_share yoy MOBILE</x:v>
      </x:c>
      <x:c r="B300" s="51" t="n">
        <x:f>'عملیات'!G256</x:f>
        <x:v>19.479999999999997</x:v>
      </x:c>
      <x:c r="C300" s="51" t="n">
        <x:v>19.48</x:v>
      </x:c>
      <x:c r="D300" s="52" t="n">
        <x:f>B300-C300</x:f>
        <x:v>-3.552713678800501e-15</x:v>
      </x:c>
      <x:c r="E300" s="53" t="n">
        <x:v>1e-7</x:v>
      </x:c>
    </x:row>
    <x:row r="301" ht="25" customHeight="1">
      <x:c r="A301" s="2" t="str">
        <x:v>تغییر کیفیت DAM systemically_active_terminal_market_share mom POS</x:v>
      </x:c>
      <x:c r="B301" s="51" t="n">
        <x:f>'عملیات'!G257</x:f>
        <x:v>0.06000000000000005</x:v>
      </x:c>
      <x:c r="C301" s="51" t="n">
        <x:v>0.06</x:v>
      </x:c>
      <x:c r="D301" s="52" t="n">
        <x:f>B301-C301</x:f>
        <x:v>5.551115123125783e-17</x:v>
      </x:c>
      <x:c r="E301" s="53" t="n">
        <x:v>1e-7</x:v>
      </x:c>
    </x:row>
    <x:row r="302" ht="25" customHeight="1">
      <x:c r="A302" s="2" t="str">
        <x:v>تغییر کیفیت DAM systemically_active_terminal_market_share yoy POS</x:v>
      </x:c>
      <x:c r="B302" s="51" t="n">
        <x:f>'عملیات'!G258</x:f>
        <x:v>0.29000000000000004</x:v>
      </x:c>
      <x:c r="C302" s="51" t="n">
        <x:v>0.29</x:v>
      </x:c>
      <x:c r="D302" s="52" t="n">
        <x:f>B302-C302</x:f>
        <x:v>5.551115123125783e-17</x:v>
      </x:c>
      <x:c r="E302" s="53" t="n">
        <x:v>1e-7</x:v>
      </x:c>
    </x:row>
    <x:row r="303" ht="25" customHeight="1">
      <x:c r="A303" s="2" t="str">
        <x:v>تغییر کیفیت DAM systemically_active_terminal_market_share mom IPG</x:v>
      </x:c>
      <x:c r="B303" s="51" t="n">
        <x:f>'عملیات'!G259</x:f>
        <x:v>0</x:v>
      </x:c>
      <x:c r="C303" s="51" t="n">
        <x:v>0</x:v>
      </x:c>
      <x:c r="D303" s="52" t="n">
        <x:f>B303-C303</x:f>
        <x:v>0</x:v>
      </x:c>
      <x:c r="E303" s="53" t="n">
        <x:v>1e-7</x:v>
      </x:c>
    </x:row>
    <x:row r="304" ht="25" customHeight="1">
      <x:c r="A304" s="2" t="str">
        <x:v>تغییر کیفیت DAM systemically_active_terminal_market_share yoy IPG</x:v>
      </x:c>
      <x:c r="B304" s="51" t="n">
        <x:f>'عملیات'!G260</x:f>
        <x:v>-0.01</x:v>
      </x:c>
      <x:c r="C304" s="51" t="n">
        <x:v>-0.01</x:v>
      </x:c>
      <x:c r="D304" s="52" t="n">
        <x:f>B304-C304</x:f>
        <x:v>0</x:v>
      </x:c>
      <x:c r="E304" s="53" t="n">
        <x:v>1e-7</x:v>
      </x:c>
    </x:row>
    <x:row r="305" ht="25" customHeight="1">
      <x:c r="A305" s="2" t="str">
        <x:v>تغییر کیفیت DAM systemically_active_terminal_market_share mom USSD</x:v>
      </x:c>
      <x:c r="B305" s="51" t="n">
        <x:f>'عملیات'!G261</x:f>
        <x:v>-0.010000000000000009</x:v>
      </x:c>
      <x:c r="C305" s="51" t="n">
        <x:v>-0.01</x:v>
      </x:c>
      <x:c r="D305" s="52" t="n">
        <x:f>B305-C305</x:f>
        <x:v>-8.673617379884035e-18</x:v>
      </x:c>
      <x:c r="E305" s="53" t="n">
        <x:v>1e-7</x:v>
      </x:c>
    </x:row>
    <x:row r="306" ht="25" customHeight="1">
      <x:c r="A306" s="2" t="str">
        <x:v>تغییر کیفیت DAM systemically_active_terminal_market_share yoy USSD</x:v>
      </x:c>
      <x:c r="B306" s="51" t="n">
        <x:f>'عملیات'!G262</x:f>
        <x:v>0.3</x:v>
      </x:c>
      <x:c r="C306" s="51" t="n">
        <x:v>0.3</x:v>
      </x:c>
      <x:c r="D306" s="52" t="n">
        <x:f>B306-C306</x:f>
        <x:v>0</x:v>
      </x:c>
      <x:c r="E306" s="53" t="n">
        <x:v>1e-7</x:v>
      </x:c>
    </x:row>
    <x:row r="307" ht="25" customHeight="1">
      <x:c r="A307" s="2" t="str">
        <x:v>تغییر کیفیت DAM systemically_active_terminal_market_share mom MOBILE</x:v>
      </x:c>
      <x:c r="B307" s="51" t="n">
        <x:f>'عملیات'!G263</x:f>
        <x:v>0</x:v>
      </x:c>
      <x:c r="C307" s="51" t="n">
        <x:v>0</x:v>
      </x:c>
      <x:c r="D307" s="52" t="n">
        <x:f>B307-C307</x:f>
        <x:v>0</x:v>
      </x:c>
      <x:c r="E307" s="53" t="n">
        <x:v>1e-7</x:v>
      </x:c>
    </x:row>
    <x:row r="308" ht="25" customHeight="1">
      <x:c r="A308" s="2" t="str">
        <x:v>تغییر کیفیت DAM systemically_active_terminal_market_share yoy MOBILE</x:v>
      </x:c>
      <x:c r="B308" s="51" t="n">
        <x:f>'عملیات'!G264</x:f>
        <x:v>0</x:v>
      </x:c>
      <x:c r="C308" s="51" t="n">
        <x:v>0</x:v>
      </x:c>
      <x:c r="D308" s="52" t="n">
        <x:f>B308-C308</x:f>
        <x:v>0</x:v>
      </x:c>
      <x:c r="E308" s="53" t="n">
        <x:v>1e-7</x:v>
      </x:c>
    </x:row>
    <x:row r="309" ht="25" customHeight="1">
      <x:c r="A309" s="2" t="str">
        <x:v>تغییر کیفیت BEP systemically_active_terminal_market_share mom POS</x:v>
      </x:c>
      <x:c r="B309" s="51" t="n">
        <x:f>'عملیات'!G265</x:f>
        <x:v>-0.05999999999999872</x:v>
      </x:c>
      <x:c r="C309" s="51" t="n">
        <x:v>-0.06</x:v>
      </x:c>
      <x:c r="D309" s="52" t="n">
        <x:f>B309-C309</x:f>
        <x:v>1.27675647831893e-15</x:v>
      </x:c>
      <x:c r="E309" s="53" t="n">
        <x:v>1e-7</x:v>
      </x:c>
    </x:row>
    <x:row r="310" ht="25" customHeight="1">
      <x:c r="A310" s="2" t="str">
        <x:v>تغییر کیفیت BEP systemically_active_terminal_market_share yoy POS</x:v>
      </x:c>
      <x:c r="B310" s="51" t="n">
        <x:f>'عملیات'!G266</x:f>
        <x:v>0.9299999999999997</x:v>
      </x:c>
      <x:c r="C310" s="51" t="n">
        <x:v>0.93</x:v>
      </x:c>
      <x:c r="D310" s="52" t="n">
        <x:f>B310-C310</x:f>
        <x:v>-3.3306690738754696e-16</x:v>
      </x:c>
      <x:c r="E310" s="53" t="n">
        <x:v>1e-7</x:v>
      </x:c>
    </x:row>
    <x:row r="311" ht="25" customHeight="1">
      <x:c r="A311" s="2" t="str">
        <x:v>تغییر کیفیت BEP systemically_active_terminal_market_share mom IPG</x:v>
      </x:c>
      <x:c r="B311" s="51" t="n">
        <x:f>'عملیات'!G267</x:f>
        <x:v>1.8499999999999979</x:v>
      </x:c>
      <x:c r="C311" s="51" t="n">
        <x:v>1.85</x:v>
      </x:c>
      <x:c r="D311" s="52" t="n">
        <x:f>B311-C311</x:f>
        <x:v>-2.220446049250313e-15</x:v>
      </x:c>
      <x:c r="E311" s="53" t="n">
        <x:v>1e-7</x:v>
      </x:c>
    </x:row>
    <x:row r="312" ht="25" customHeight="1">
      <x:c r="A312" s="2" t="str">
        <x:v>تغییر کیفیت BEP systemically_active_terminal_market_share yoy IPG</x:v>
      </x:c>
      <x:c r="B312" s="51" t="n">
        <x:f>'عملیات'!G268</x:f>
        <x:v>15.629999999999999</x:v>
      </x:c>
      <x:c r="C312" s="51" t="n">
        <x:v>15.63</x:v>
      </x:c>
      <x:c r="D312" s="52" t="n">
        <x:f>B312-C312</x:f>
        <x:v>-1.7763568394002505e-15</x:v>
      </x:c>
      <x:c r="E312" s="53" t="n">
        <x:v>1e-7</x:v>
      </x:c>
    </x:row>
    <x:row r="313" ht="25" customHeight="1">
      <x:c r="A313" s="2" t="str">
        <x:v>تغییر کیفیت BEP systemically_active_terminal_market_share mom USSD</x:v>
      </x:c>
      <x:c r="B313" s="51" t="n">
        <x:f>'عملیات'!G269</x:f>
        <x:v>0.060000000000002274</x:v>
      </x:c>
      <x:c r="C313" s="51" t="n">
        <x:v>0.06</x:v>
      </x:c>
      <x:c r="D313" s="52" t="n">
        <x:f>B313-C313</x:f>
        <x:v>2.275957200481571e-15</x:v>
      </x:c>
      <x:c r="E313" s="53" t="n">
        <x:v>1e-7</x:v>
      </x:c>
    </x:row>
    <x:row r="314" ht="25" customHeight="1">
      <x:c r="A314" s="2" t="str">
        <x:v>تغییر کیفیت BEP systemically_active_terminal_market_share yoy USSD</x:v>
      </x:c>
      <x:c r="B314" s="51" t="n">
        <x:f>'عملیات'!G270</x:f>
        <x:v>9.619999999999997</x:v>
      </x:c>
      <x:c r="C314" s="51" t="n">
        <x:v>9.62</x:v>
      </x:c>
      <x:c r="D314" s="52" t="n">
        <x:f>B314-C314</x:f>
        <x:v>-1.7763568394002505e-15</x:v>
      </x:c>
      <x:c r="E314" s="53" t="n">
        <x:v>1e-7</x:v>
      </x:c>
    </x:row>
    <x:row r="315" ht="25" customHeight="1">
      <x:c r="A315" s="2" t="str">
        <x:v>تغییر کیفیت BEP systemically_active_terminal_market_share mom MOBILE</x:v>
      </x:c>
      <x:c r="B315" s="51" t="n">
        <x:f>'عملیات'!G271</x:f>
        <x:v>0.32000000000000006</x:v>
      </x:c>
      <x:c r="C315" s="51" t="n">
        <x:v>0.32</x:v>
      </x:c>
      <x:c r="D315" s="52" t="n">
        <x:f>B315-C315</x:f>
        <x:v>5.551115123125783e-17</x:v>
      </x:c>
      <x:c r="E315" s="53" t="n">
        <x:v>1e-7</x:v>
      </x:c>
    </x:row>
    <x:row r="316" ht="25" customHeight="1">
      <x:c r="A316" s="2" t="str">
        <x:v>تغییر کیفیت BEP systemically_active_terminal_market_share yoy MOBILE</x:v>
      </x:c>
      <x:c r="B316" s="51" t="n">
        <x:f>'عملیات'!G272</x:f>
        <x:v>0.91</x:v>
      </x:c>
      <x:c r="C316" s="51" t="n">
        <x:v>0.91</x:v>
      </x:c>
      <x:c r="D316" s="52" t="n">
        <x:f>B316-C316</x:f>
        <x:v>0</x:v>
      </x:c>
      <x:c r="E316" s="53" t="n">
        <x:v>1e-7</x:v>
      </x:c>
    </x:row>
    <x:row r="317" ht="25" customHeight="1">
      <x:c r="A317" s="2" t="str">
        <x:v>تغییر کیفیت SAD systemically_active_terminal_market_share mom POS</x:v>
      </x:c>
      <x:c r="B317" s="51" t="n">
        <x:f>'عملیات'!G273</x:f>
        <x:v>-0.05999999999999961</x:v>
      </x:c>
      <x:c r="C317" s="51" t="n">
        <x:v>-0.06</x:v>
      </x:c>
      <x:c r="D317" s="52" t="n">
        <x:f>B317-C317</x:f>
        <x:v>3.885780586188048e-16</x:v>
      </x:c>
      <x:c r="E317" s="53" t="n">
        <x:v>1e-7</x:v>
      </x:c>
    </x:row>
    <x:row r="318" ht="25" customHeight="1">
      <x:c r="A318" s="2" t="str">
        <x:v>تغییر کیفیت SAD systemically_active_terminal_market_share yoy POS</x:v>
      </x:c>
      <x:c r="B318" s="51" t="n">
        <x:f>'عملیات'!G274</x:f>
        <x:v>-0.21999999999999975</x:v>
      </x:c>
      <x:c r="C318" s="51" t="n">
        <x:v>-0.22</x:v>
      </x:c>
      <x:c r="D318" s="52" t="n">
        <x:f>B318-C318</x:f>
        <x:v>2.498001805406602e-16</x:v>
      </x:c>
      <x:c r="E318" s="53" t="n">
        <x:v>1e-7</x:v>
      </x:c>
    </x:row>
    <x:row r="319" ht="25" customHeight="1">
      <x:c r="A319" s="2" t="str">
        <x:v>تغییر کیفیت SAD systemically_active_terminal_market_share mom IPG</x:v>
      </x:c>
      <x:c r="B319" s="51" t="n">
        <x:f>'عملیات'!G275</x:f>
        <x:v>0</x:v>
      </x:c>
      <x:c r="C319" s="51" t="n">
        <x:v>0</x:v>
      </x:c>
      <x:c r="D319" s="52" t="n">
        <x:f>B319-C319</x:f>
        <x:v>0</x:v>
      </x:c>
      <x:c r="E319" s="53" t="n">
        <x:v>1e-7</x:v>
      </x:c>
    </x:row>
    <x:row r="320" ht="25" customHeight="1">
      <x:c r="A320" s="2" t="str">
        <x:v>تغییر کیفیت SAD systemically_active_terminal_market_share yoy IPG</x:v>
      </x:c>
      <x:c r="B320" s="51" t="n">
        <x:f>'عملیات'!G276</x:f>
        <x:v>-1.0100000000000002</x:v>
      </x:c>
      <x:c r="C320" s="51" t="n">
        <x:v>-1.01</x:v>
      </x:c>
      <x:c r="D320" s="52" t="n">
        <x:f>B320-C320</x:f>
        <x:v>-2.220446049250313e-16</x:v>
      </x:c>
      <x:c r="E320" s="53" t="n">
        <x:v>1e-7</x:v>
      </x:c>
    </x:row>
    <x:row r="321" ht="25" customHeight="1">
      <x:c r="A321" s="2" t="str">
        <x:v>تغییر کیفیت SAD systemically_active_terminal_market_share mom USSD</x:v>
      </x:c>
      <x:c r="B321" s="51" t="n">
        <x:f>'عملیات'!G277</x:f>
        <x:v>-0.050000000000000266</x:v>
      </x:c>
      <x:c r="C321" s="51" t="n">
        <x:v>-0.05</x:v>
      </x:c>
      <x:c r="D321" s="52" t="n">
        <x:f>B321-C321</x:f>
        <x:v>-2.636779683484747e-16</x:v>
      </x:c>
      <x:c r="E321" s="53" t="n">
        <x:v>1e-7</x:v>
      </x:c>
    </x:row>
    <x:row r="322" ht="25" customHeight="1">
      <x:c r="A322" s="2" t="str">
        <x:v>تغییر کیفیت SAD systemically_active_terminal_market_share yoy USSD</x:v>
      </x:c>
      <x:c r="B322" s="51" t="n">
        <x:f>'عملیات'!G278</x:f>
        <x:v>3.0599999999999996</x:v>
      </x:c>
      <x:c r="C322" s="51" t="n">
        <x:v>3.06</x:v>
      </x:c>
      <x:c r="D322" s="52" t="n">
        <x:f>B322-C322</x:f>
        <x:v>-4.440892098500626e-16</x:v>
      </x:c>
      <x:c r="E322" s="53" t="n">
        <x:v>1e-7</x:v>
      </x:c>
    </x:row>
    <x:row r="323" ht="25" customHeight="1">
      <x:c r="A323" s="2" t="str">
        <x:v>تغییر کیفیت SAD systemically_active_terminal_market_share mom MOBILE</x:v>
      </x:c>
      <x:c r="B323" s="51" t="n">
        <x:f>'عملیات'!G279</x:f>
        <x:v>1.5599999999999996</x:v>
      </x:c>
      <x:c r="C323" s="51" t="n">
        <x:v>1.56</x:v>
      </x:c>
      <x:c r="D323" s="52" t="n">
        <x:f>B323-C323</x:f>
        <x:v>-4.440892098500626e-16</x:v>
      </x:c>
      <x:c r="E323" s="53" t="n">
        <x:v>1e-7</x:v>
      </x:c>
    </x:row>
    <x:row r="324" ht="25" customHeight="1">
      <x:c r="A324" s="2" t="str">
        <x:v>تغییر کیفیت SAD systemically_active_terminal_market_share yoy MOBILE</x:v>
      </x:c>
      <x:c r="B324" s="51" t="n">
        <x:f>'عملیات'!G280</x:f>
        <x:v>-4.370000000000001</x:v>
      </x:c>
      <x:c r="C324" s="51" t="n">
        <x:v>-4.37</x:v>
      </x:c>
      <x:c r="D324" s="52" t="n">
        <x:f>B324-C324</x:f>
        <x:v>-8.881784197001252e-16</x:v>
      </x:c>
      <x:c r="E324" s="53" t="n">
        <x:v>1e-7</x:v>
      </x:c>
    </x:row>
    <x:row r="325" ht="25" customHeight="1">
      <x:c r="A325" s="2" t="str">
        <x:v>تغییر کیفیت PEP systemically_active_terminal_market_share mom POS</x:v>
      </x:c>
      <x:c r="B325" s="51" t="n">
        <x:f>'عملیات'!G281</x:f>
        <x:v>-0.33000000000000007</x:v>
      </x:c>
      <x:c r="C325" s="51" t="n">
        <x:v>-0.33</x:v>
      </x:c>
      <x:c r="D325" s="52" t="n">
        <x:f>B325-C325</x:f>
        <x:v>-5.551115123125783e-17</x:v>
      </x:c>
      <x:c r="E325" s="53" t="n">
        <x:v>1e-7</x:v>
      </x:c>
    </x:row>
    <x:row r="326" ht="25" customHeight="1">
      <x:c r="A326" s="2" t="str">
        <x:v>تغییر کیفیت PEP systemically_active_terminal_market_share yoy POS</x:v>
      </x:c>
      <x:c r="B326" s="51" t="n">
        <x:f>'عملیات'!G282</x:f>
        <x:v>-4.08</x:v>
      </x:c>
      <x:c r="C326" s="51" t="n">
        <x:v>-4.08</x:v>
      </x:c>
      <x:c r="D326" s="52" t="n">
        <x:f>B326-C326</x:f>
        <x:v>0</x:v>
      </x:c>
      <x:c r="E326" s="53" t="n">
        <x:v>1e-7</x:v>
      </x:c>
    </x:row>
    <x:row r="327" ht="25" customHeight="1">
      <x:c r="A327" s="2" t="str">
        <x:v>تغییر کیفیت PEP systemically_active_terminal_market_share mom IPG</x:v>
      </x:c>
      <x:c r="B327" s="51" t="n">
        <x:f>'عملیات'!G283</x:f>
        <x:v>-0.04999999999999982</x:v>
      </x:c>
      <x:c r="C327" s="51" t="n">
        <x:v>-0.05</x:v>
      </x:c>
      <x:c r="D327" s="52" t="n">
        <x:f>B327-C327</x:f>
        <x:v>1.8041124150158794e-16</x:v>
      </x:c>
      <x:c r="E327" s="53" t="n">
        <x:v>1e-7</x:v>
      </x:c>
    </x:row>
    <x:row r="328" ht="25" customHeight="1">
      <x:c r="A328" s="2" t="str">
        <x:v>تغییر کیفیت PEP systemically_active_terminal_market_share yoy IPG</x:v>
      </x:c>
      <x:c r="B328" s="51" t="n">
        <x:f>'عملیات'!G284</x:f>
        <x:v>-2.3999999999999995</x:v>
      </x:c>
      <x:c r="C328" s="51" t="n">
        <x:v>-2.4</x:v>
      </x:c>
      <x:c r="D328" s="52" t="n">
        <x:f>B328-C328</x:f>
        <x:v>4.440892098500626e-16</x:v>
      </x:c>
      <x:c r="E328" s="53" t="n">
        <x:v>1e-7</x:v>
      </x:c>
    </x:row>
    <x:row r="329" ht="25" customHeight="1">
      <x:c r="A329" s="2" t="str">
        <x:v>تغییر کیفیت PEP systemically_active_terminal_market_share mom USSD</x:v>
      </x:c>
      <x:c r="B329" s="51" t="n">
        <x:f>'عملیات'!G285</x:f>
        <x:v>0</x:v>
      </x:c>
      <x:c r="C329" s="51" t="n">
        <x:v>0</x:v>
      </x:c>
      <x:c r="D329" s="52" t="n">
        <x:f>B329-C329</x:f>
        <x:v>0</x:v>
      </x:c>
      <x:c r="E329" s="53" t="n">
        <x:v>1e-7</x:v>
      </x:c>
    </x:row>
    <x:row r="330" ht="25" customHeight="1">
      <x:c r="A330" s="2" t="str">
        <x:v>تغییر کیفیت PEP systemically_active_terminal_market_share yoy USSD</x:v>
      </x:c>
      <x:c r="B330" s="51" t="n">
        <x:f>'عملیات'!G286</x:f>
        <x:v>0</x:v>
      </x:c>
      <x:c r="C330" s="51" t="n">
        <x:v>0</x:v>
      </x:c>
      <x:c r="D330" s="52" t="n">
        <x:f>B330-C330</x:f>
        <x:v>0</x:v>
      </x:c>
      <x:c r="E330" s="53" t="n">
        <x:v>1e-7</x:v>
      </x:c>
    </x:row>
    <x:row r="331" ht="25" customHeight="1">
      <x:c r="A331" s="2" t="str">
        <x:v>تغییر کیفیت PEP systemically_active_terminal_market_share mom MOBILE</x:v>
      </x:c>
      <x:c r="B331" s="51" t="n">
        <x:f>'عملیات'!G287</x:f>
        <x:v>0.33999999999999997</x:v>
      </x:c>
      <x:c r="C331" s="51" t="n">
        <x:v>0.34</x:v>
      </x:c>
      <x:c r="D331" s="52" t="n">
        <x:f>B331-C331</x:f>
        <x:v>-5.551115123125783e-17</x:v>
      </x:c>
      <x:c r="E331" s="53" t="n">
        <x:v>1e-7</x:v>
      </x:c>
    </x:row>
    <x:row r="332" ht="25" customHeight="1">
      <x:c r="A332" s="2" t="str">
        <x:v>تغییر کیفیت PEP systemically_active_terminal_market_share yoy MOBILE</x:v>
      </x:c>
      <x:c r="B332" s="51" t="n">
        <x:f>'عملیات'!G288</x:f>
        <x:v>0.73</x:v>
      </x:c>
      <x:c r="C332" s="51" t="n">
        <x:v>0.73</x:v>
      </x:c>
      <x:c r="D332" s="52" t="n">
        <x:f>B332-C332</x:f>
        <x:v>0</x:v>
      </x:c>
      <x:c r="E332" s="53" t="n">
        <x:v>1e-7</x:v>
      </x:c>
    </x:row>
    <x:row r="333" ht="25" customHeight="1">
      <x:c r="A333" s="2" t="str">
        <x:v>تغییر کیفیت SEP systemically_active_terminal_market_share mom POS</x:v>
      </x:c>
      <x:c r="B333" s="51" t="n">
        <x:f>'عملیات'!G289</x:f>
        <x:v>-0.049999999999998934</x:v>
      </x:c>
      <x:c r="C333" s="51" t="n">
        <x:v>-0.05</x:v>
      </x:c>
      <x:c r="D333" s="52" t="n">
        <x:f>B333-C333</x:f>
        <x:v>1.0685896612017132e-15</x:v>
      </x:c>
      <x:c r="E333" s="53" t="n">
        <x:v>1e-7</x:v>
      </x:c>
    </x:row>
    <x:row r="334" ht="25" customHeight="1">
      <x:c r="A334" s="2" t="str">
        <x:v>تغییر کیفیت SEP systemically_active_terminal_market_share yoy POS</x:v>
      </x:c>
      <x:c r="B334" s="51" t="n">
        <x:f>'عملیات'!G290</x:f>
        <x:v>-0.7599999999999998</x:v>
      </x:c>
      <x:c r="C334" s="51" t="n">
        <x:v>-0.76</x:v>
      </x:c>
      <x:c r="D334" s="52" t="n">
        <x:f>B334-C334</x:f>
        <x:v>2.220446049250313e-16</x:v>
      </x:c>
      <x:c r="E334" s="53" t="n">
        <x:v>1e-7</x:v>
      </x:c>
    </x:row>
    <x:row r="335" ht="25" customHeight="1">
      <x:c r="A335" s="2" t="str">
        <x:v>تغییر کیفیت SEP systemically_active_terminal_market_share mom IPG</x:v>
      </x:c>
      <x:c r="B335" s="51" t="n">
        <x:f>'عملیات'!G291</x:f>
        <x:v>1.8400000000000034</x:v>
      </x:c>
      <x:c r="C335" s="51" t="n">
        <x:v>1.84</x:v>
      </x:c>
      <x:c r="D335" s="52" t="n">
        <x:f>B335-C335</x:f>
        <x:v>3.3306690738754696e-15</x:v>
      </x:c>
      <x:c r="E335" s="53" t="n">
        <x:v>1e-7</x:v>
      </x:c>
    </x:row>
    <x:row r="336" ht="25" customHeight="1">
      <x:c r="A336" s="2" t="str">
        <x:v>تغییر کیفیت SEP systemically_active_terminal_market_share yoy IPG</x:v>
      </x:c>
      <x:c r="B336" s="51" t="n">
        <x:f>'عملیات'!G292</x:f>
        <x:v>9.420000000000002</x:v>
      </x:c>
      <x:c r="C336" s="51" t="n">
        <x:v>9.42</x:v>
      </x:c>
      <x:c r="D336" s="52" t="n">
        <x:f>B336-C336</x:f>
        <x:v>1.7763568394002505e-15</x:v>
      </x:c>
      <x:c r="E336" s="53" t="n">
        <x:v>1e-7</x:v>
      </x:c>
    </x:row>
    <x:row r="337" ht="25" customHeight="1">
      <x:c r="A337" s="2" t="str">
        <x:v>تغییر کیفیت SEP systemically_active_terminal_market_share mom USSD</x:v>
      </x:c>
      <x:c r="B337" s="51" t="n">
        <x:f>'عملیات'!G293</x:f>
        <x:v>-0.740000000000002</x:v>
      </x:c>
      <x:c r="C337" s="51" t="n">
        <x:v>-0.74</x:v>
      </x:c>
      <x:c r="D337" s="52" t="n">
        <x:f>B337-C337</x:f>
        <x:v>-1.9984014443252818e-15</x:v>
      </x:c>
      <x:c r="E337" s="53" t="n">
        <x:v>1e-7</x:v>
      </x:c>
    </x:row>
    <x:row r="338" ht="25" customHeight="1">
      <x:c r="A338" s="2" t="str">
        <x:v>تغییر کیفیت SEP systemically_active_terminal_market_share yoy USSD</x:v>
      </x:c>
      <x:c r="B338" s="51" t="n">
        <x:f>'عملیات'!G294</x:f>
        <x:v>37.19</x:v>
      </x:c>
      <x:c r="C338" s="51" t="n">
        <x:v>37.19</x:v>
      </x:c>
      <x:c r="D338" s="52" t="n">
        <x:f>B338-C338</x:f>
        <x:v>0</x:v>
      </x:c>
      <x:c r="E338" s="53" t="n">
        <x:v>1e-7</x:v>
      </x:c>
    </x:row>
    <x:row r="339" ht="25" customHeight="1">
      <x:c r="A339" s="2" t="str">
        <x:v>تغییر کیفیت SEP systemically_active_terminal_market_share mom MOBILE</x:v>
      </x:c>
      <x:c r="B339" s="51" t="n">
        <x:f>'عملیات'!G295</x:f>
        <x:v>0.9699999999999989</x:v>
      </x:c>
      <x:c r="C339" s="51" t="n">
        <x:v>0.97</x:v>
      </x:c>
      <x:c r="D339" s="52" t="n">
        <x:f>B339-C339</x:f>
        <x:v>-1.1102230246251565e-15</x:v>
      </x:c>
      <x:c r="E339" s="53" t="n">
        <x:v>1e-7</x:v>
      </x:c>
    </x:row>
    <x:row r="340" ht="25" customHeight="1">
      <x:c r="A340" s="2" t="str">
        <x:v>تغییر کیفیت SEP systemically_active_terminal_market_share yoy MOBILE</x:v>
      </x:c>
      <x:c r="B340" s="51" t="n">
        <x:f>'عملیات'!G296</x:f>
        <x:v>-54.86</x:v>
      </x:c>
      <x:c r="C340" s="51" t="n">
        <x:v>-54.86</x:v>
      </x:c>
      <x:c r="D340" s="52" t="n">
        <x:f>B340-C340</x:f>
        <x:v>0</x:v>
      </x:c>
      <x:c r="E340" s="53" t="n">
        <x:v>1e-7</x:v>
      </x:c>
    </x:row>
    <x:row r="341" ht="25" customHeight="1">
      <x:c r="A341" s="2" t="str">
        <x:v>تغییر کیفیت SPH systemically_active_terminal_market_share mom POS</x:v>
      </x:c>
      <x:c r="B341" s="51" t="n">
        <x:f>'عملیات'!G297</x:f>
        <x:v>0</x:v>
      </x:c>
      <x:c r="C341" s="51" t="n">
        <x:v>0</x:v>
      </x:c>
      <x:c r="D341" s="52" t="n">
        <x:f>B341-C341</x:f>
        <x:v>0</x:v>
      </x:c>
      <x:c r="E341" s="53" t="n">
        <x:v>1e-7</x:v>
      </x:c>
    </x:row>
    <x:row r="342" ht="25" customHeight="1">
      <x:c r="A342" s="2" t="str">
        <x:v>تغییر کیفیت SPH systemically_active_terminal_market_share yoy POS</x:v>
      </x:c>
      <x:c r="B342" s="51" t="n">
        <x:f>'عملیات'!G298</x:f>
        <x:v>-0.45999999999999996</x:v>
      </x:c>
      <x:c r="C342" s="51" t="n">
        <x:v>-0.46</x:v>
      </x:c>
      <x:c r="D342" s="52" t="n">
        <x:f>B342-C342</x:f>
        <x:v>5.551115123125783e-17</x:v>
      </x:c>
      <x:c r="E342" s="53" t="n">
        <x:v>1e-7</x:v>
      </x:c>
    </x:row>
    <x:row r="343" ht="25" customHeight="1">
      <x:c r="A343" s="2" t="str">
        <x:v>تغییر کیفیت SPH systemically_active_terminal_market_share mom IPG</x:v>
      </x:c>
      <x:c r="B343" s="51" t="n">
        <x:f>'عملیات'!G299</x:f>
        <x:v>-0.10000000000000142</x:v>
      </x:c>
      <x:c r="C343" s="51" t="n">
        <x:v>-0.1</x:v>
      </x:c>
      <x:c r="D343" s="52" t="n">
        <x:f>B343-C343</x:f>
        <x:v>-1.4155343563970746e-15</x:v>
      </x:c>
      <x:c r="E343" s="53" t="n">
        <x:v>1e-7</x:v>
      </x:c>
    </x:row>
    <x:row r="344" ht="25" customHeight="1">
      <x:c r="A344" s="2" t="str">
        <x:v>تغییر کیفیت SPH systemically_active_terminal_market_share yoy IPG</x:v>
      </x:c>
      <x:c r="B344" s="51" t="n">
        <x:f>'عملیات'!G300</x:f>
        <x:v>-2.1700000000000017</x:v>
      </x:c>
      <x:c r="C344" s="51" t="n">
        <x:v>-2.17</x:v>
      </x:c>
      <x:c r="D344" s="52" t="n">
        <x:f>B344-C344</x:f>
        <x:v>-1.7763568394002505e-15</x:v>
      </x:c>
      <x:c r="E344" s="53" t="n">
        <x:v>1e-7</x:v>
      </x:c>
    </x:row>
    <x:row r="345" ht="25" customHeight="1">
      <x:c r="A345" s="2" t="str">
        <x:v>تغییر کیفیت SPH systemically_active_terminal_market_share mom USSD</x:v>
      </x:c>
      <x:c r="B345" s="51" t="n">
        <x:f>'عملیات'!G301</x:f>
        <x:v>0</x:v>
      </x:c>
      <x:c r="C345" s="51" t="n">
        <x:v>0</x:v>
      </x:c>
      <x:c r="D345" s="52" t="n">
        <x:f>B345-C345</x:f>
        <x:v>0</x:v>
      </x:c>
      <x:c r="E345" s="53" t="n">
        <x:v>1e-7</x:v>
      </x:c>
    </x:row>
    <x:row r="346" ht="25" customHeight="1">
      <x:c r="A346" s="2" t="str">
        <x:v>تغییر کیفیت SPH systemically_active_terminal_market_share yoy USSD</x:v>
      </x:c>
      <x:c r="B346" s="51" t="n">
        <x:f>'عملیات'!G302</x:f>
        <x:v>0.05</x:v>
      </x:c>
      <x:c r="C346" s="51" t="n">
        <x:v>0.05</x:v>
      </x:c>
      <x:c r="D346" s="52" t="n">
        <x:f>B346-C346</x:f>
        <x:v>0</x:v>
      </x:c>
      <x:c r="E346" s="53" t="n">
        <x:v>1e-7</x:v>
      </x:c>
    </x:row>
    <x:row r="347" ht="25" customHeight="1">
      <x:c r="A347" s="2" t="str">
        <x:v>تغییر کیفیت SPH systemically_active_terminal_market_share mom MOBILE</x:v>
      </x:c>
      <x:c r="B347" s="51" t="n">
        <x:f>'عملیات'!G303</x:f>
        <x:v>-1.4899999999999984</x:v>
      </x:c>
      <x:c r="C347" s="51" t="n">
        <x:v>-1.49</x:v>
      </x:c>
      <x:c r="D347" s="52" t="n">
        <x:f>B347-C347</x:f>
        <x:v>1.5543122344752192e-15</x:v>
      </x:c>
      <x:c r="E347" s="53" t="n">
        <x:v>1e-7</x:v>
      </x:c>
    </x:row>
    <x:row r="348" ht="25" customHeight="1">
      <x:c r="A348" s="2" t="str">
        <x:v>تغییر کیفیت SPH systemically_active_terminal_market_share yoy MOBILE</x:v>
      </x:c>
      <x:c r="B348" s="51" t="n">
        <x:f>'عملیات'!G304</x:f>
        <x:v>19.53</x:v>
      </x:c>
      <x:c r="C348" s="51" t="n">
        <x:v>19.53</x:v>
      </x:c>
      <x:c r="D348" s="52" t="n">
        <x:f>B348-C348</x:f>
        <x:v>0</x:v>
      </x:c>
      <x:c r="E348" s="53" t="n">
        <x:v>1e-7</x:v>
      </x:c>
    </x:row>
    <x:row r="349" ht="25" customHeight="1">
      <x:c r="A349" s="2" t="str">
        <x:v>تغییر کیفیت NOV systemically_active_terminal_market_share mom POS</x:v>
      </x:c>
      <x:c r="B349" s="51" t="n">
        <x:f>'عملیات'!G305</x:f>
        <x:v>0.33000000000000185</x:v>
      </x:c>
      <x:c r="C349" s="51" t="n">
        <x:v>0.33</x:v>
      </x:c>
      <x:c r="D349" s="52" t="n">
        <x:f>B349-C349</x:f>
        <x:v>1.8318679906315083e-15</x:v>
      </x:c>
      <x:c r="E349" s="53" t="n">
        <x:v>1e-7</x:v>
      </x:c>
    </x:row>
    <x:row r="350" ht="25" customHeight="1">
      <x:c r="A350" s="2" t="str">
        <x:v>تغییر کیفیت NOV systemically_active_terminal_market_share yoy POS</x:v>
      </x:c>
      <x:c r="B350" s="51" t="n">
        <x:f>'عملیات'!G306</x:f>
        <x:v>3.860000000000001</x:v>
      </x:c>
      <x:c r="C350" s="51" t="n">
        <x:v>3.86</x:v>
      </x:c>
      <x:c r="D350" s="52" t="n">
        <x:f>B350-C350</x:f>
        <x:v>1.3322676295501878e-15</x:v>
      </x:c>
      <x:c r="E350" s="53" t="n">
        <x:v>1e-7</x:v>
      </x:c>
    </x:row>
    <x:row r="351" ht="25" customHeight="1">
      <x:c r="A351" s="2" t="str">
        <x:v>تغییر کیفیت NOV systemically_active_terminal_market_share mom IPG</x:v>
      </x:c>
      <x:c r="B351" s="51" t="n">
        <x:f>'عملیات'!G307</x:f>
        <x:v>0.010000000000000009</x:v>
      </x:c>
      <x:c r="C351" s="51" t="n">
        <x:v>0.01</x:v>
      </x:c>
      <x:c r="D351" s="52" t="n">
        <x:f>B351-C351</x:f>
        <x:v>8.673617379884035e-18</x:v>
      </x:c>
      <x:c r="E351" s="53" t="n">
        <x:v>1e-7</x:v>
      </x:c>
    </x:row>
    <x:row r="352" ht="25" customHeight="1">
      <x:c r="A352" s="2" t="str">
        <x:v>تغییر کیفیت NOV systemically_active_terminal_market_share yoy IPG</x:v>
      </x:c>
      <x:c r="B352" s="51" t="n">
        <x:f>'عملیات'!G308</x:f>
        <x:v>-0.07999999999999999</x:v>
      </x:c>
      <x:c r="C352" s="51" t="n">
        <x:v>-0.08</x:v>
      </x:c>
      <x:c r="D352" s="52" t="n">
        <x:f>B352-C352</x:f>
        <x:v>1.3877787807814457e-17</x:v>
      </x:c>
      <x:c r="E352" s="53" t="n">
        <x:v>1e-7</x:v>
      </x:c>
    </x:row>
    <x:row r="353" ht="25" customHeight="1">
      <x:c r="A353" s="2" t="str">
        <x:v>تغییر کیفیت NOV systemically_active_terminal_market_share mom USSD</x:v>
      </x:c>
      <x:c r="B353" s="51" t="n">
        <x:f>'عملیات'!G309</x:f>
        <x:v>0.13000000000000012</x:v>
      </x:c>
      <x:c r="C353" s="51" t="n">
        <x:v>0.13</x:v>
      </x:c>
      <x:c r="D353" s="52" t="n">
        <x:f>B353-C353</x:f>
        <x:v>1.1102230246251565e-16</x:v>
      </x:c>
      <x:c r="E353" s="53" t="n">
        <x:v>1e-7</x:v>
      </x:c>
    </x:row>
    <x:row r="354" ht="25" customHeight="1">
      <x:c r="A354" s="2" t="str">
        <x:v>تغییر کیفیت NOV systemically_active_terminal_market_share yoy USSD</x:v>
      </x:c>
      <x:c r="B354" s="51" t="n">
        <x:f>'عملیات'!G310</x:f>
        <x:v>1.77</x:v>
      </x:c>
      <x:c r="C354" s="51" t="n">
        <x:v>1.77</x:v>
      </x:c>
      <x:c r="D354" s="52" t="n">
        <x:f>B354-C354</x:f>
        <x:v>0</x:v>
      </x:c>
      <x:c r="E354" s="53" t="n">
        <x:v>1e-7</x:v>
      </x:c>
    </x:row>
    <x:row r="355" ht="25" customHeight="1">
      <x:c r="A355" s="2" t="str">
        <x:v>تغییر کیفیت NOV systemically_active_terminal_market_share mom MOBILE</x:v>
      </x:c>
      <x:c r="B355" s="51" t="n">
        <x:f>'عملیات'!G311</x:f>
        <x:v>0</x:v>
      </x:c>
      <x:c r="C355" s="51" t="n">
        <x:v>0</x:v>
      </x:c>
      <x:c r="D355" s="52" t="n">
        <x:f>B355-C355</x:f>
        <x:v>0</x:v>
      </x:c>
      <x:c r="E355" s="53" t="n">
        <x:v>1e-7</x:v>
      </x:c>
    </x:row>
    <x:row r="356" ht="25" customHeight="1">
      <x:c r="A356" s="2" t="str">
        <x:v>تغییر کیفیت NOV systemically_active_terminal_market_share yoy MOBILE</x:v>
      </x:c>
      <x:c r="B356" s="51" t="n">
        <x:f>'عملیات'!G312</x:f>
        <x:v>0</x:v>
      </x:c>
      <x:c r="C356" s="51" t="n">
        <x:v>0</x:v>
      </x:c>
      <x:c r="D356" s="52" t="n">
        <x:f>B356-C356</x:f>
        <x:v>0</x:v>
      </x:c>
      <x:c r="E356" s="53" t="n">
        <x:v>1e-7</x:v>
      </x:c>
    </x:row>
    <x:row r="357" ht="25" customHeight="1">
      <x:c r="A357" s="2" t="str">
        <x:v>تغییر کیفیت RTP systemically_active_terminal_market_share mom POS</x:v>
      </x:c>
      <x:c r="B357" s="51" t="n">
        <x:f>'عملیات'!G313</x:f>
        <x:v>-0.07000000000000028</x:v>
      </x:c>
      <x:c r="C357" s="51" t="n">
        <x:v>-0.07</x:v>
      </x:c>
      <x:c r="D357" s="52" t="n">
        <x:f>B357-C357</x:f>
        <x:v>-2.7755575615628914e-16</x:v>
      </x:c>
      <x:c r="E357" s="53" t="n">
        <x:v>1e-7</x:v>
      </x:c>
    </x:row>
    <x:row r="358" ht="25" customHeight="1">
      <x:c r="A358" s="2" t="str">
        <x:v>تغییر کیفیت RTP systemically_active_terminal_market_share yoy POS</x:v>
      </x:c>
      <x:c r="B358" s="51" t="n">
        <x:f>'عملیات'!G314</x:f>
        <x:v>-1.1100000000000012</x:v>
      </x:c>
      <x:c r="C358" s="51" t="n">
        <x:v>-1.11</x:v>
      </x:c>
      <x:c r="D358" s="52" t="n">
        <x:f>B358-C358</x:f>
        <x:v>-1.1102230246251565e-15</x:v>
      </x:c>
      <x:c r="E358" s="53" t="n">
        <x:v>1e-7</x:v>
      </x:c>
    </x:row>
    <x:row r="359" ht="25" customHeight="1">
      <x:c r="A359" s="2" t="str">
        <x:v>تغییر کیفیت RTP systemically_active_terminal_market_share mom IPG</x:v>
      </x:c>
      <x:c r="B359" s="51" t="n">
        <x:f>'عملیات'!G315</x:f>
        <x:v>0.030000000000000027</x:v>
      </x:c>
      <x:c r="C359" s="51" t="n">
        <x:v>0.03</x:v>
      </x:c>
      <x:c r="D359" s="52" t="n">
        <x:f>B359-C359</x:f>
        <x:v>2.7755575615628914e-17</x:v>
      </x:c>
      <x:c r="E359" s="53" t="n">
        <x:v>1e-7</x:v>
      </x:c>
    </x:row>
    <x:row r="360" ht="25" customHeight="1">
      <x:c r="A360" s="2" t="str">
        <x:v>تغییر کیفیت RTP systemically_active_terminal_market_share yoy IPG</x:v>
      </x:c>
      <x:c r="B360" s="51" t="n">
        <x:f>'عملیات'!G316</x:f>
        <x:v>-0.6099999999999999</x:v>
      </x:c>
      <x:c r="C360" s="51" t="n">
        <x:v>-0.61</x:v>
      </x:c>
      <x:c r="D360" s="52" t="n">
        <x:f>B360-C360</x:f>
        <x:v>1.1102230246251565e-16</x:v>
      </x:c>
      <x:c r="E360" s="53" t="n">
        <x:v>1e-7</x:v>
      </x:c>
    </x:row>
    <x:row r="361" ht="25" customHeight="1">
      <x:c r="A361" s="2" t="str">
        <x:v>تغییر کیفیت RTP systemically_active_terminal_market_share mom USSD</x:v>
      </x:c>
      <x:c r="B361" s="51" t="n">
        <x:f>'عملیات'!G317</x:f>
        <x:v>0.09999999999999964</x:v>
      </x:c>
      <x:c r="C361" s="51" t="n">
        <x:v>0.1</x:v>
      </x:c>
      <x:c r="D361" s="52" t="n">
        <x:f>B361-C361</x:f>
        <x:v>-3.608224830031759e-16</x:v>
      </x:c>
      <x:c r="E361" s="53" t="n">
        <x:v>1e-7</x:v>
      </x:c>
    </x:row>
    <x:row r="362" ht="25" customHeight="1">
      <x:c r="A362" s="2" t="str">
        <x:v>تغییر کیفیت RTP systemically_active_terminal_market_share yoy USSD</x:v>
      </x:c>
      <x:c r="B362" s="51" t="n">
        <x:f>'عملیات'!G318</x:f>
        <x:v>-0.4900000000000002</x:v>
      </x:c>
      <x:c r="C362" s="51" t="n">
        <x:v>-0.49</x:v>
      </x:c>
      <x:c r="D362" s="52" t="n">
        <x:f>B362-C362</x:f>
        <x:v>-2.220446049250313e-16</x:v>
      </x:c>
      <x:c r="E362" s="53" t="n">
        <x:v>1e-7</x:v>
      </x:c>
    </x:row>
    <x:row r="363" ht="25" customHeight="1">
      <x:c r="A363" s="2" t="str">
        <x:v>تغییر کیفیت RTP systemically_active_terminal_market_share mom MOBILE</x:v>
      </x:c>
      <x:c r="B363" s="51" t="n">
        <x:f>'عملیات'!G319</x:f>
        <x:v>-0.6199999999999992</x:v>
      </x:c>
      <x:c r="C363" s="51" t="n">
        <x:v>-0.62</x:v>
      </x:c>
      <x:c r="D363" s="52" t="n">
        <x:f>B363-C363</x:f>
        <x:v>7.771561172376096e-16</x:v>
      </x:c>
      <x:c r="E363" s="53" t="n">
        <x:v>1e-7</x:v>
      </x:c>
    </x:row>
    <x:row r="364" ht="25" customHeight="1">
      <x:c r="A364" s="2" t="str">
        <x:v>تغییر کیفیت RTP systemically_active_terminal_market_share yoy MOBILE</x:v>
      </x:c>
      <x:c r="B364" s="51" t="n">
        <x:f>'عملیات'!G320</x:f>
        <x:v>15.69</x:v>
      </x:c>
      <x:c r="C364" s="51" t="n">
        <x:v>15.69</x:v>
      </x:c>
      <x:c r="D364" s="52" t="n">
        <x:f>B364-C364</x:f>
        <x:v>0</x:v>
      </x:c>
      <x:c r="E364" s="53" t="n">
        <x:v>1e-7</x:v>
      </x:c>
    </x:row>
    <x:row r="365" ht="25" customHeight="1">
      <x:c r="A365" s="2" t="str">
        <x:v>تغییر کیفیت ARV systemically_active_terminal_market_share mom POS</x:v>
      </x:c>
      <x:c r="B365" s="51" t="n">
        <x:f>'عملیات'!G321</x:f>
        <x:v>-0.029999999999999805</x:v>
      </x:c>
      <x:c r="C365" s="51" t="n">
        <x:v>-0.03</x:v>
      </x:c>
      <x:c r="D365" s="52" t="n">
        <x:f>B365-C365</x:f>
        <x:v>1.942890293094024e-16</x:v>
      </x:c>
      <x:c r="E365" s="53" t="n">
        <x:v>1e-7</x:v>
      </x:c>
    </x:row>
    <x:row r="366" ht="25" customHeight="1">
      <x:c r="A366" s="2" t="str">
        <x:v>تغییر کیفیت ARV systemically_active_terminal_market_share yoy POS</x:v>
      </x:c>
      <x:c r="B366" s="51" t="n">
        <x:f>'عملیات'!G322</x:f>
        <x:v>-0.5799999999999996</x:v>
      </x:c>
      <x:c r="C366" s="51" t="n">
        <x:v>-0.58</x:v>
      </x:c>
      <x:c r="D366" s="52" t="n">
        <x:f>B366-C366</x:f>
        <x:v>3.3306690738754696e-16</x:v>
      </x:c>
      <x:c r="E366" s="53" t="n">
        <x:v>1e-7</x:v>
      </x:c>
    </x:row>
    <x:row r="367" ht="25" customHeight="1">
      <x:c r="A367" s="2" t="str">
        <x:v>تغییر کیفیت ARV systemically_active_terminal_market_share mom IPG</x:v>
      </x:c>
      <x:c r="B367" s="51" t="n">
        <x:f>'عملیات'!G323</x:f>
        <x:v>0</x:v>
      </x:c>
      <x:c r="C367" s="51" t="n">
        <x:v>0</x:v>
      </x:c>
      <x:c r="D367" s="52" t="n">
        <x:f>B367-C367</x:f>
        <x:v>0</x:v>
      </x:c>
      <x:c r="E367" s="53" t="n">
        <x:v>1e-7</x:v>
      </x:c>
    </x:row>
    <x:row r="368" ht="25" customHeight="1">
      <x:c r="A368" s="2" t="str">
        <x:v>تغییر کیفیت ARV systemically_active_terminal_market_share yoy IPG</x:v>
      </x:c>
      <x:c r="B368" s="51" t="n">
        <x:f>'عملیات'!G324</x:f>
        <x:v>-0.16999999999999998</x:v>
      </x:c>
      <x:c r="C368" s="51" t="n">
        <x:v>-0.17</x:v>
      </x:c>
      <x:c r="D368" s="52" t="n">
        <x:f>B368-C368</x:f>
        <x:v>2.7755575615628914e-17</x:v>
      </x:c>
      <x:c r="E368" s="53" t="n">
        <x:v>1e-7</x:v>
      </x:c>
    </x:row>
    <x:row r="369" ht="25" customHeight="1">
      <x:c r="A369" s="2" t="str">
        <x:v>تغییر کیفیت ARV systemically_active_terminal_market_share mom USSD</x:v>
      </x:c>
      <x:c r="B369" s="51" t="n">
        <x:f>'عملیات'!G325</x:f>
        <x:v>-0.030000000000000027</x:v>
      </x:c>
      <x:c r="C369" s="51" t="n">
        <x:v>-0.03</x:v>
      </x:c>
      <x:c r="D369" s="52" t="n">
        <x:f>B369-C369</x:f>
        <x:v>-2.7755575615628914e-17</x:v>
      </x:c>
      <x:c r="E369" s="53" t="n">
        <x:v>1e-7</x:v>
      </x:c>
    </x:row>
    <x:row r="370" ht="25" customHeight="1">
      <x:c r="A370" s="2" t="str">
        <x:v>تغییر کیفیت ARV systemically_active_terminal_market_share yoy USSD</x:v>
      </x:c>
      <x:c r="B370" s="51" t="n">
        <x:f>'عملیات'!G326</x:f>
        <x:v>1.28</x:v>
      </x:c>
      <x:c r="C370" s="51" t="n">
        <x:v>1.28</x:v>
      </x:c>
      <x:c r="D370" s="52" t="n">
        <x:f>B370-C370</x:f>
        <x:v>0</x:v>
      </x:c>
      <x:c r="E370" s="53" t="n">
        <x:v>1e-7</x:v>
      </x:c>
    </x:row>
    <x:row r="371" ht="25" customHeight="1">
      <x:c r="A371" s="2" t="str">
        <x:v>تغییر کیفیت ARV systemically_active_terminal_market_share mom MOBILE</x:v>
      </x:c>
      <x:c r="B371" s="51" t="n">
        <x:f>'عملیات'!G327</x:f>
        <x:v>-0.28000000000000025</x:v>
      </x:c>
      <x:c r="C371" s="51" t="n">
        <x:v>-0.28</x:v>
      </x:c>
      <x:c r="D371" s="52" t="n">
        <x:f>B371-C371</x:f>
        <x:v>-2.220446049250313e-16</x:v>
      </x:c>
      <x:c r="E371" s="53" t="n">
        <x:v>1e-7</x:v>
      </x:c>
    </x:row>
    <x:row r="372" ht="25" customHeight="1">
      <x:c r="A372" s="2" t="str">
        <x:v>تغییر کیفیت ARV systemically_active_terminal_market_share yoy MOBILE</x:v>
      </x:c>
      <x:c r="B372" s="51" t="n">
        <x:f>'عملیات'!G328</x:f>
        <x:v>2.54</x:v>
      </x:c>
      <x:c r="C372" s="51" t="n">
        <x:v>2.54</x:v>
      </x:c>
      <x:c r="D372" s="52" t="n">
        <x:f>B372-C372</x:f>
        <x:v>0</x:v>
      </x:c>
      <x:c r="E372" s="53" t="n">
        <x:v>1e-7</x:v>
      </x:c>
    </x:row>
    <x:row r="373" ht="25" customHeight="1">
      <x:c r="A373" s="2" t="str">
        <x:v>تغییر کیفیت FAN systemically_active_terminal_market_share mom POS</x:v>
      </x:c>
      <x:c r="B373" s="51" t="n">
        <x:f>'عملیات'!G329</x:f>
        <x:v>0.09000000000000075</x:v>
      </x:c>
      <x:c r="C373" s="51" t="n">
        <x:v>0.09</x:v>
      </x:c>
      <x:c r="D373" s="52" t="n">
        <x:f>B373-C373</x:f>
        <x:v>7.494005416219807e-16</x:v>
      </x:c>
      <x:c r="E373" s="53" t="n">
        <x:v>1e-7</x:v>
      </x:c>
    </x:row>
    <x:row r="374" ht="25" customHeight="1">
      <x:c r="A374" s="2" t="str">
        <x:v>تغییر کیفیت FAN systemically_active_terminal_market_share yoy POS</x:v>
      </x:c>
      <x:c r="B374" s="51" t="n">
        <x:f>'عملیات'!G330</x:f>
        <x:v>2.3500000000000005</x:v>
      </x:c>
      <x:c r="C374" s="51" t="n">
        <x:v>2.35</x:v>
      </x:c>
      <x:c r="D374" s="52" t="n">
        <x:f>B374-C374</x:f>
        <x:v>4.440892098500626e-16</x:v>
      </x:c>
      <x:c r="E374" s="53" t="n">
        <x:v>1e-7</x:v>
      </x:c>
    </x:row>
    <x:row r="375" ht="25" customHeight="1">
      <x:c r="A375" s="2" t="str">
        <x:v>تغییر کیفیت FAN systemically_active_terminal_market_share mom IPG</x:v>
      </x:c>
      <x:c r="B375" s="51" t="n">
        <x:f>'عملیات'!G331</x:f>
        <x:v>-0.02999999999999997</x:v>
      </x:c>
      <x:c r="C375" s="51" t="n">
        <x:v>-0.03</x:v>
      </x:c>
      <x:c r="D375" s="52" t="n">
        <x:f>B375-C375</x:f>
        <x:v>2.7755575615628914e-17</x:v>
      </x:c>
      <x:c r="E375" s="53" t="n">
        <x:v>1e-7</x:v>
      </x:c>
    </x:row>
    <x:row r="376" ht="25" customHeight="1">
      <x:c r="A376" s="2" t="str">
        <x:v>تغییر کیفیت FAN systemically_active_terminal_market_share yoy IPG</x:v>
      </x:c>
      <x:c r="B376" s="51" t="n">
        <x:f>'عملیات'!G332</x:f>
        <x:v>0.21000000000000002</x:v>
      </x:c>
      <x:c r="C376" s="51" t="n">
        <x:v>0.21</x:v>
      </x:c>
      <x:c r="D376" s="52" t="n">
        <x:f>B376-C376</x:f>
        <x:v>2.7755575615628914e-17</x:v>
      </x:c>
      <x:c r="E376" s="53" t="n">
        <x:v>1e-7</x:v>
      </x:c>
    </x:row>
    <x:row r="377" ht="25" customHeight="1">
      <x:c r="A377" s="2" t="str">
        <x:v>تغییر کیفیت FAN systemically_active_terminal_market_share mom USSD</x:v>
      </x:c>
      <x:c r="B377" s="51" t="n">
        <x:f>'عملیات'!G333</x:f>
        <x:v>0</x:v>
      </x:c>
      <x:c r="C377" s="51" t="n">
        <x:v>0</x:v>
      </x:c>
      <x:c r="D377" s="52" t="n">
        <x:f>B377-C377</x:f>
        <x:v>0</x:v>
      </x:c>
      <x:c r="E377" s="53" t="n">
        <x:v>1e-7</x:v>
      </x:c>
    </x:row>
    <x:row r="378" ht="25" customHeight="1">
      <x:c r="A378" s="2" t="str">
        <x:v>تغییر کیفیت FAN systemically_active_terminal_market_share yoy USSD</x:v>
      </x:c>
      <x:c r="B378" s="51" t="n">
        <x:f>'عملیات'!G334</x:f>
        <x:v>0.16</x:v>
      </x:c>
      <x:c r="C378" s="51" t="n">
        <x:v>0.16</x:v>
      </x:c>
      <x:c r="D378" s="52" t="n">
        <x:f>B378-C378</x:f>
        <x:v>0</x:v>
      </x:c>
      <x:c r="E378" s="53" t="n">
        <x:v>1e-7</x:v>
      </x:c>
    </x:row>
    <x:row r="379" ht="25" customHeight="1">
      <x:c r="A379" s="2" t="str">
        <x:v>تغییر کیفیت FAN systemically_active_terminal_market_share mom MOBILE</x:v>
      </x:c>
      <x:c r="B379" s="51" t="n">
        <x:f>'عملیات'!G335</x:f>
        <x:v>-0.020000000000000018</x:v>
      </x:c>
      <x:c r="C379" s="51" t="n">
        <x:v>-0.02</x:v>
      </x:c>
      <x:c r="D379" s="52" t="n">
        <x:f>B379-C379</x:f>
        <x:v>-1.734723475976807e-17</x:v>
      </x:c>
      <x:c r="E379" s="53" t="n">
        <x:v>1e-7</x:v>
      </x:c>
    </x:row>
    <x:row r="380" ht="25" customHeight="1">
      <x:c r="A380" s="2" t="str">
        <x:v>تغییر کیفیت FAN systemically_active_terminal_market_share yoy MOBILE</x:v>
      </x:c>
      <x:c r="B380" s="51" t="n">
        <x:f>'عملیات'!G336</x:f>
        <x:v>0.18</x:v>
      </x:c>
      <x:c r="C380" s="51" t="n">
        <x:v>0.18</x:v>
      </x:c>
      <x:c r="D380" s="52" t="n">
        <x:f>B380-C380</x:f>
        <x:v>0</x:v>
      </x:c>
      <x:c r="E380" s="53" t="n">
        <x:v>1e-7</x:v>
      </x:c>
    </x:row>
    <x:row r="381" ht="25" customHeight="1">
      <x:c r="A381" s="2" t="str">
        <x:v>تغییر کیفیت KISH systemically_active_terminal_market_share mom POS</x:v>
      </x:c>
      <x:c r="B381" s="51" t="n">
        <x:f>'عملیات'!G337</x:f>
        <x:v>0.14000000000000057</x:v>
      </x:c>
      <x:c r="C381" s="51" t="n">
        <x:v>0.14</x:v>
      </x:c>
      <x:c r="D381" s="52" t="n">
        <x:f>B381-C381</x:f>
        <x:v>5.551115123125783e-16</x:v>
      </x:c>
      <x:c r="E381" s="53" t="n">
        <x:v>1e-7</x:v>
      </x:c>
    </x:row>
    <x:row r="382" ht="25" customHeight="1">
      <x:c r="A382" s="2" t="str">
        <x:v>تغییر کیفیت KISH systemically_active_terminal_market_share yoy POS</x:v>
      </x:c>
      <x:c r="B382" s="51" t="n">
        <x:f>'عملیات'!G338</x:f>
        <x:v>0.5800000000000001</x:v>
      </x:c>
      <x:c r="C382" s="51" t="n">
        <x:v>0.58</x:v>
      </x:c>
      <x:c r="D382" s="52" t="n">
        <x:f>B382-C382</x:f>
        <x:v>1.1102230246251565e-16</x:v>
      </x:c>
      <x:c r="E382" s="53" t="n">
        <x:v>1e-7</x:v>
      </x:c>
    </x:row>
    <x:row r="383" ht="25" customHeight="1">
      <x:c r="A383" s="2" t="str">
        <x:v>تغییر کیفیت KISH systemically_active_terminal_market_share mom IPG</x:v>
      </x:c>
      <x:c r="B383" s="51" t="n">
        <x:f>'عملیات'!G339</x:f>
        <x:v>-3.119999999999999</x:v>
      </x:c>
      <x:c r="C383" s="51" t="n">
        <x:v>-3.12</x:v>
      </x:c>
      <x:c r="D383" s="52" t="n">
        <x:f>B383-C383</x:f>
        <x:v>8.881784197001252e-16</x:v>
      </x:c>
      <x:c r="E383" s="53" t="n">
        <x:v>1e-7</x:v>
      </x:c>
    </x:row>
    <x:row r="384" ht="25" customHeight="1">
      <x:c r="A384" s="2" t="str">
        <x:v>تغییر کیفیت KISH systemically_active_terminal_market_share yoy IPG</x:v>
      </x:c>
      <x:c r="B384" s="51" t="n">
        <x:f>'عملیات'!G340</x:f>
        <x:v>-4.16</x:v>
      </x:c>
      <x:c r="C384" s="51" t="n">
        <x:v>-4.16</x:v>
      </x:c>
      <x:c r="D384" s="52" t="n">
        <x:f>B384-C384</x:f>
        <x:v>0</x:v>
      </x:c>
      <x:c r="E384" s="53" t="n">
        <x:v>1e-7</x:v>
      </x:c>
    </x:row>
    <x:row r="385" ht="25" customHeight="1">
      <x:c r="A385" s="2" t="str">
        <x:v>تغییر کیفیت KISH systemically_active_terminal_market_share mom USSD</x:v>
      </x:c>
      <x:c r="B385" s="51" t="n">
        <x:f>'عملیات'!G341</x:f>
        <x:v>0.16</x:v>
      </x:c>
      <x:c r="C385" s="51" t="n">
        <x:v>0.16</x:v>
      </x:c>
      <x:c r="D385" s="52" t="n">
        <x:f>B385-C385</x:f>
        <x:v>0</x:v>
      </x:c>
      <x:c r="E385" s="53" t="n">
        <x:v>1e-7</x:v>
      </x:c>
    </x:row>
    <x:row r="386" ht="25" customHeight="1">
      <x:c r="A386" s="2" t="str">
        <x:v>تغییر کیفیت KISH systemically_active_terminal_market_share yoy USSD</x:v>
      </x:c>
      <x:c r="B386" s="51" t="n">
        <x:f>'عملیات'!G342</x:f>
        <x:v>-1.3399999999999999</x:v>
      </x:c>
      <x:c r="C386" s="51" t="n">
        <x:v>-1.34</x:v>
      </x:c>
      <x:c r="D386" s="52" t="n">
        <x:f>B386-C386</x:f>
        <x:v>2.220446049250313e-16</x:v>
      </x:c>
      <x:c r="E386" s="53" t="n">
        <x:v>1e-7</x:v>
      </x:c>
    </x:row>
    <x:row r="387" ht="25" customHeight="1">
      <x:c r="A387" s="2" t="str">
        <x:v>تغییر کیفیت KISH systemically_active_terminal_market_share mom MOBILE</x:v>
      </x:c>
      <x:c r="B387" s="51" t="n">
        <x:f>'عملیات'!G343</x:f>
        <x:v>-0.020000000000000018</x:v>
      </x:c>
      <x:c r="C387" s="51" t="n">
        <x:v>-0.02</x:v>
      </x:c>
      <x:c r="D387" s="52" t="n">
        <x:f>B387-C387</x:f>
        <x:v>-1.734723475976807e-17</x:v>
      </x:c>
      <x:c r="E387" s="53" t="n">
        <x:v>1e-7</x:v>
      </x:c>
    </x:row>
    <x:row r="388" ht="25" customHeight="1">
      <x:c r="A388" s="2" t="str">
        <x:v>تغییر کیفیت KISH systemically_active_terminal_market_share yoy MOBILE</x:v>
      </x:c>
      <x:c r="B388" s="51" t="n">
        <x:f>'عملیات'!G344</x:f>
        <x:v>0.18</x:v>
      </x:c>
      <x:c r="C388" s="51" t="n">
        <x:v>0.18</x:v>
      </x:c>
      <x:c r="D388" s="52" t="n">
        <x:f>B388-C388</x:f>
        <x:v>0</x:v>
      </x:c>
      <x:c r="E388" s="53" t="n">
        <x:v>1e-7</x:v>
      </x:c>
    </x:row>
    <x:row r="389" ht="25" customHeight="1">
      <x:c r="A389" s="2" t="str">
        <x:v>تغییر کیفیت AP transaction_bearing_terminal_market_share mom POS</x:v>
      </x:c>
      <x:c r="B389" s="51" t="n">
        <x:f>'عملیات'!G345</x:f>
        <x:v>0.040000000000000036</x:v>
      </x:c>
      <x:c r="C389" s="51" t="n">
        <x:v>0.04</x:v>
      </x:c>
      <x:c r="D389" s="52" t="n">
        <x:f>B389-C389</x:f>
        <x:v>3.469446951953614e-17</x:v>
      </x:c>
      <x:c r="E389" s="53" t="n">
        <x:v>1e-7</x:v>
      </x:c>
    </x:row>
    <x:row r="390" ht="25" customHeight="1">
      <x:c r="A390" s="2" t="str">
        <x:v>تغییر کیفیت AP transaction_bearing_terminal_market_share mom IPG</x:v>
      </x:c>
      <x:c r="B390" s="51" t="n">
        <x:f>'عملیات'!G347</x:f>
        <x:v>0.5800000000000001</x:v>
      </x:c>
      <x:c r="C390" s="51" t="n">
        <x:v>0.58</x:v>
      </x:c>
      <x:c r="D390" s="52" t="n">
        <x:f>B390-C390</x:f>
        <x:v>1.1102230246251565e-16</x:v>
      </x:c>
      <x:c r="E390" s="53" t="n">
        <x:v>1e-7</x:v>
      </x:c>
    </x:row>
    <x:row r="391" ht="25" customHeight="1">
      <x:c r="A391" s="2" t="str">
        <x:v>تغییر کیفیت AP transaction_bearing_terminal_market_share mom USSD</x:v>
      </x:c>
      <x:c r="B391" s="51" t="n">
        <x:f>'عملیات'!G349</x:f>
        <x:v>0.16999999999999993</x:v>
      </x:c>
      <x:c r="C391" s="51" t="n">
        <x:v>0.17</x:v>
      </x:c>
      <x:c r="D391" s="52" t="n">
        <x:f>B391-C391</x:f>
        <x:v>-8.326672684688674e-17</x:v>
      </x:c>
      <x:c r="E391" s="53" t="n">
        <x:v>1e-7</x:v>
      </x:c>
    </x:row>
    <x:row r="392" ht="25" customHeight="1">
      <x:c r="A392" s="2" t="str">
        <x:v>تغییر کیفیت AP transaction_bearing_terminal_market_share mom MOBILE</x:v>
      </x:c>
      <x:c r="B392" s="51" t="n">
        <x:f>'عملیات'!G351</x:f>
        <x:v>-3.530000000000001</x:v>
      </x:c>
      <x:c r="C392" s="51" t="n">
        <x:v>-3.53</x:v>
      </x:c>
      <x:c r="D392" s="52" t="n">
        <x:f>B392-C392</x:f>
        <x:v>-1.3322676295501878e-15</x:v>
      </x:c>
      <x:c r="E392" s="53" t="n">
        <x:v>1e-7</x:v>
      </x:c>
    </x:row>
    <x:row r="393" ht="25" customHeight="1">
      <x:c r="A393" s="2" t="str">
        <x:v>تغییر کیفیت DAM transaction_bearing_terminal_market_share mom POS</x:v>
      </x:c>
      <x:c r="B393" s="51" t="n">
        <x:f>'عملیات'!G353</x:f>
        <x:v>0.020000000000000018</x:v>
      </x:c>
      <x:c r="C393" s="51" t="n">
        <x:v>0.02</x:v>
      </x:c>
      <x:c r="D393" s="52" t="n">
        <x:f>B393-C393</x:f>
        <x:v>1.734723475976807e-17</x:v>
      </x:c>
      <x:c r="E393" s="53" t="n">
        <x:v>1e-7</x:v>
      </x:c>
    </x:row>
    <x:row r="394" ht="25" customHeight="1">
      <x:c r="A394" s="2" t="str">
        <x:v>تغییر کیفیت DAM transaction_bearing_terminal_market_share mom IPG</x:v>
      </x:c>
      <x:c r="B394" s="51" t="n">
        <x:f>'عملیات'!G355</x:f>
        <x:v>0</x:v>
      </x:c>
      <x:c r="C394" s="51" t="n">
        <x:v>0</x:v>
      </x:c>
      <x:c r="D394" s="52" t="n">
        <x:f>B394-C394</x:f>
        <x:v>0</x:v>
      </x:c>
      <x:c r="E394" s="53" t="n">
        <x:v>1e-7</x:v>
      </x:c>
    </x:row>
    <x:row r="395" ht="25" customHeight="1">
      <x:c r="A395" s="2" t="str">
        <x:v>تغییر کیفیت DAM transaction_bearing_terminal_market_share mom USSD</x:v>
      </x:c>
      <x:c r="B395" s="51" t="n">
        <x:f>'عملیات'!G357</x:f>
        <x:v>0</x:v>
      </x:c>
      <x:c r="C395" s="51" t="n">
        <x:v>0</x:v>
      </x:c>
      <x:c r="D395" s="52" t="n">
        <x:f>B395-C395</x:f>
        <x:v>0</x:v>
      </x:c>
      <x:c r="E395" s="53" t="n">
        <x:v>1e-7</x:v>
      </x:c>
    </x:row>
    <x:row r="396" ht="25" customHeight="1">
      <x:c r="A396" s="2" t="str">
        <x:v>تغییر کیفیت DAM transaction_bearing_terminal_market_share mom MOBILE</x:v>
      </x:c>
      <x:c r="B396" s="51" t="n">
        <x:f>'عملیات'!G359</x:f>
        <x:v>0</x:v>
      </x:c>
      <x:c r="C396" s="51" t="n">
        <x:v>0</x:v>
      </x:c>
      <x:c r="D396" s="52" t="n">
        <x:f>B396-C396</x:f>
        <x:v>0</x:v>
      </x:c>
      <x:c r="E396" s="53" t="n">
        <x:v>1e-7</x:v>
      </x:c>
    </x:row>
    <x:row r="397" ht="25" customHeight="1">
      <x:c r="A397" s="2" t="str">
        <x:v>تغییر کیفیت BEP transaction_bearing_terminal_market_share mom POS</x:v>
      </x:c>
      <x:c r="B397" s="51" t="n">
        <x:f>'عملیات'!G361</x:f>
        <x:v>0.120000000000001</x:v>
      </x:c>
      <x:c r="C397" s="51" t="n">
        <x:v>0.12</x:v>
      </x:c>
      <x:c r="D397" s="52" t="n">
        <x:f>B397-C397</x:f>
        <x:v>9.992007221626409e-16</x:v>
      </x:c>
      <x:c r="E397" s="53" t="n">
        <x:v>1e-7</x:v>
      </x:c>
    </x:row>
    <x:row r="398" ht="25" customHeight="1">
      <x:c r="A398" s="2" t="str">
        <x:v>تغییر کیفیت BEP transaction_bearing_terminal_market_share mom IPG</x:v>
      </x:c>
      <x:c r="B398" s="51" t="n">
        <x:f>'عملیات'!G363</x:f>
        <x:v>3.769999999999996</x:v>
      </x:c>
      <x:c r="C398" s="51" t="n">
        <x:v>3.77</x:v>
      </x:c>
      <x:c r="D398" s="52" t="n">
        <x:f>B398-C398</x:f>
        <x:v>-3.9968028886505635e-15</x:v>
      </x:c>
      <x:c r="E398" s="53" t="n">
        <x:v>1e-7</x:v>
      </x:c>
    </x:row>
    <x:row r="399" ht="25" customHeight="1">
      <x:c r="A399" s="2" t="str">
        <x:v>تغییر کیفیت BEP transaction_bearing_terminal_market_share mom USSD</x:v>
      </x:c>
      <x:c r="B399" s="51" t="n">
        <x:f>'عملیات'!G365</x:f>
        <x:v>0.370000000000001</x:v>
      </x:c>
      <x:c r="C399" s="51" t="n">
        <x:v>0.37</x:v>
      </x:c>
      <x:c r="D399" s="52" t="n">
        <x:f>B399-C399</x:f>
        <x:v>9.992007221626409e-16</x:v>
      </x:c>
      <x:c r="E399" s="53" t="n">
        <x:v>1e-7</x:v>
      </x:c>
    </x:row>
    <x:row r="400" ht="25" customHeight="1">
      <x:c r="A400" s="2" t="str">
        <x:v>تغییر کیفیت BEP transaction_bearing_terminal_market_share mom MOBILE</x:v>
      </x:c>
      <x:c r="B400" s="51" t="n">
        <x:f>'عملیات'!G367</x:f>
        <x:v>0.37</x:v>
      </x:c>
      <x:c r="C400" s="51" t="n">
        <x:v>0.37</x:v>
      </x:c>
      <x:c r="D400" s="52" t="n">
        <x:f>B400-C400</x:f>
        <x:v>0</x:v>
      </x:c>
      <x:c r="E400" s="53" t="n">
        <x:v>1e-7</x:v>
      </x:c>
    </x:row>
    <x:row r="401" ht="25" customHeight="1">
      <x:c r="A401" s="2" t="str">
        <x:v>تغییر کیفیت SAD transaction_bearing_terminal_market_share mom POS</x:v>
      </x:c>
      <x:c r="B401" s="51" t="n">
        <x:f>'عملیات'!G369</x:f>
        <x:v>0.04999999999999982</x:v>
      </x:c>
      <x:c r="C401" s="51" t="n">
        <x:v>0.05</x:v>
      </x:c>
      <x:c r="D401" s="52" t="n">
        <x:f>B401-C401</x:f>
        <x:v>-1.8041124150158794e-16</x:v>
      </x:c>
      <x:c r="E401" s="53" t="n">
        <x:v>1e-7</x:v>
      </x:c>
    </x:row>
    <x:row r="402" ht="25" customHeight="1">
      <x:c r="A402" s="2" t="str">
        <x:v>تغییر کیفیت SAD transaction_bearing_terminal_market_share mom IPG</x:v>
      </x:c>
      <x:c r="B402" s="51" t="n">
        <x:f>'عملیات'!G371</x:f>
        <x:v>0.040000000000000036</x:v>
      </x:c>
      <x:c r="C402" s="51" t="n">
        <x:v>0.04</x:v>
      </x:c>
      <x:c r="D402" s="52" t="n">
        <x:f>B402-C402</x:f>
        <x:v>3.469446951953614e-17</x:v>
      </x:c>
      <x:c r="E402" s="53" t="n">
        <x:v>1e-7</x:v>
      </x:c>
    </x:row>
    <x:row r="403" ht="25" customHeight="1">
      <x:c r="A403" s="2" t="str">
        <x:v>تغییر کیفیت SAD transaction_bearing_terminal_market_share mom USSD</x:v>
      </x:c>
      <x:c r="B403" s="51" t="n">
        <x:f>'عملیات'!G373</x:f>
        <x:v>0.06000000000000005</x:v>
      </x:c>
      <x:c r="C403" s="51" t="n">
        <x:v>0.06</x:v>
      </x:c>
      <x:c r="D403" s="52" t="n">
        <x:f>B403-C403</x:f>
        <x:v>5.551115123125783e-17</x:v>
      </x:c>
      <x:c r="E403" s="53" t="n">
        <x:v>1e-7</x:v>
      </x:c>
    </x:row>
    <x:row r="404" ht="25" customHeight="1">
      <x:c r="A404" s="2" t="str">
        <x:v>تغییر کیفیت SAD transaction_bearing_terminal_market_share mom MOBILE</x:v>
      </x:c>
      <x:c r="B404" s="51" t="n">
        <x:f>'عملیات'!G375</x:f>
        <x:v>-1.3399999999999999</x:v>
      </x:c>
      <x:c r="C404" s="51" t="n">
        <x:v>-1.34</x:v>
      </x:c>
      <x:c r="D404" s="52" t="n">
        <x:f>B404-C404</x:f>
        <x:v>2.220446049250313e-16</x:v>
      </x:c>
      <x:c r="E404" s="53" t="n">
        <x:v>1e-7</x:v>
      </x:c>
    </x:row>
    <x:row r="405" ht="25" customHeight="1">
      <x:c r="A405" s="2" t="str">
        <x:v>تغییر کیفیت PEP transaction_bearing_terminal_market_share mom POS</x:v>
      </x:c>
      <x:c r="B405" s="51" t="n">
        <x:f>'عملیات'!G377</x:f>
        <x:v>-0.34999999999999964</x:v>
      </x:c>
      <x:c r="C405" s="51" t="n">
        <x:v>-0.35</x:v>
      </x:c>
      <x:c r="D405" s="52" t="n">
        <x:f>B405-C405</x:f>
        <x:v>3.3306690738754696e-16</x:v>
      </x:c>
      <x:c r="E405" s="53" t="n">
        <x:v>1e-7</x:v>
      </x:c>
    </x:row>
    <x:row r="406" ht="25" customHeight="1">
      <x:c r="A406" s="2" t="str">
        <x:v>تغییر کیفیت PEP transaction_bearing_terminal_market_share mom IPG</x:v>
      </x:c>
      <x:c r="B406" s="51" t="n">
        <x:f>'عملیات'!G379</x:f>
        <x:v>0.009999999999999787</x:v>
      </x:c>
      <x:c r="C406" s="51" t="n">
        <x:v>0.01</x:v>
      </x:c>
      <x:c r="D406" s="52" t="n">
        <x:f>B406-C406</x:f>
        <x:v>-2.1337098754514727e-16</x:v>
      </x:c>
      <x:c r="E406" s="53" t="n">
        <x:v>1e-7</x:v>
      </x:c>
    </x:row>
    <x:row r="407" ht="25" customHeight="1">
      <x:c r="A407" s="2" t="str">
        <x:v>تغییر کیفیت PEP transaction_bearing_terminal_market_share mom USSD</x:v>
      </x:c>
      <x:c r="B407" s="51" t="n">
        <x:f>'عملیات'!G381</x:f>
        <x:v>0</x:v>
      </x:c>
      <x:c r="C407" s="51" t="n">
        <x:v>0</x:v>
      </x:c>
      <x:c r="D407" s="52" t="n">
        <x:f>B407-C407</x:f>
        <x:v>0</x:v>
      </x:c>
      <x:c r="E407" s="53" t="n">
        <x:v>1e-7</x:v>
      </x:c>
    </x:row>
    <x:row r="408" ht="25" customHeight="1">
      <x:c r="A408" s="2" t="str">
        <x:v>تغییر کیفیت PEP transaction_bearing_terminal_market_share mom MOBILE</x:v>
      </x:c>
      <x:c r="B408" s="51" t="n">
        <x:f>'عملیات'!G383</x:f>
        <x:v>-0.19999999999999996</x:v>
      </x:c>
      <x:c r="C408" s="51" t="n">
        <x:v>-0.2</x:v>
      </x:c>
      <x:c r="D408" s="52" t="n">
        <x:f>B408-C408</x:f>
        <x:v>5.551115123125783e-17</x:v>
      </x:c>
      <x:c r="E408" s="53" t="n">
        <x:v>1e-7</x:v>
      </x:c>
    </x:row>
    <x:row r="409" ht="25" customHeight="1">
      <x:c r="A409" s="2" t="str">
        <x:v>تغییر کیفیت SEP transaction_bearing_terminal_market_share mom POS</x:v>
      </x:c>
      <x:c r="B409" s="51" t="n">
        <x:f>'عملیات'!G385</x:f>
        <x:v>-0.16000000000000014</x:v>
      </x:c>
      <x:c r="C409" s="51" t="n">
        <x:v>-0.16</x:v>
      </x:c>
      <x:c r="D409" s="52" t="n">
        <x:f>B409-C409</x:f>
        <x:v>-1.3877787807814457e-16</x:v>
      </x:c>
      <x:c r="E409" s="53" t="n">
        <x:v>1e-7</x:v>
      </x:c>
    </x:row>
    <x:row r="410" ht="25" customHeight="1">
      <x:c r="A410" s="2" t="str">
        <x:v>تغییر کیفیت SEP transaction_bearing_terminal_market_share mom IPG</x:v>
      </x:c>
      <x:c r="B410" s="51" t="n">
        <x:f>'عملیات'!G387</x:f>
        <x:v>-5.960000000000001</x:v>
      </x:c>
      <x:c r="C410" s="51" t="n">
        <x:v>-5.96</x:v>
      </x:c>
      <x:c r="D410" s="52" t="n">
        <x:f>B410-C410</x:f>
        <x:v>-8.881784197001252e-16</x:v>
      </x:c>
      <x:c r="E410" s="53" t="n">
        <x:v>1e-7</x:v>
      </x:c>
    </x:row>
    <x:row r="411" ht="25" customHeight="1">
      <x:c r="A411" s="2" t="str">
        <x:v>تغییر کیفیت SEP transaction_bearing_terminal_market_share mom USSD</x:v>
      </x:c>
      <x:c r="B411" s="51" t="n">
        <x:f>'عملیات'!G389</x:f>
        <x:v>-2.1499999999999986</x:v>
      </x:c>
      <x:c r="C411" s="51" t="n">
        <x:v>-2.15</x:v>
      </x:c>
      <x:c r="D411" s="52" t="n">
        <x:f>B411-C411</x:f>
        <x:v>1.3322676295501878e-15</x:v>
      </x:c>
      <x:c r="E411" s="53" t="n">
        <x:v>1e-7</x:v>
      </x:c>
    </x:row>
    <x:row r="412" ht="25" customHeight="1">
      <x:c r="A412" s="2" t="str">
        <x:v>تغییر کیفیت SEP transaction_bearing_terminal_market_share mom MOBILE</x:v>
      </x:c>
      <x:c r="B412" s="51" t="n">
        <x:f>'عملیات'!G391</x:f>
        <x:v>8.58</x:v>
      </x:c>
      <x:c r="C412" s="51" t="n">
        <x:v>8.58</x:v>
      </x:c>
      <x:c r="D412" s="52" t="n">
        <x:f>B412-C412</x:f>
        <x:v>0</x:v>
      </x:c>
      <x:c r="E412" s="53" t="n">
        <x:v>1e-7</x:v>
      </x:c>
    </x:row>
    <x:row r="413" ht="25" customHeight="1">
      <x:c r="A413" s="2" t="str">
        <x:v>تغییر کیفیت SPH transaction_bearing_terminal_market_share mom POS</x:v>
      </x:c>
      <x:c r="B413" s="51" t="n">
        <x:f>'عملیات'!G393</x:f>
        <x:v>0.05000000000000071</x:v>
      </x:c>
      <x:c r="C413" s="51" t="n">
        <x:v>0.05</x:v>
      </x:c>
      <x:c r="D413" s="52" t="n">
        <x:f>B413-C413</x:f>
        <x:v>7.077671781985373e-16</x:v>
      </x:c>
      <x:c r="E413" s="53" t="n">
        <x:v>1e-7</x:v>
      </x:c>
    </x:row>
    <x:row r="414" ht="25" customHeight="1">
      <x:c r="A414" s="2" t="str">
        <x:v>تغییر کیفیت SPH transaction_bearing_terminal_market_share mom IPG</x:v>
      </x:c>
      <x:c r="B414" s="51" t="n">
        <x:f>'عملیات'!G395</x:f>
        <x:v>1.3200000000000012</x:v>
      </x:c>
      <x:c r="C414" s="51" t="n">
        <x:v>1.32</x:v>
      </x:c>
      <x:c r="D414" s="52" t="n">
        <x:f>B414-C414</x:f>
        <x:v>1.1102230246251565e-15</x:v>
      </x:c>
      <x:c r="E414" s="53" t="n">
        <x:v>1e-7</x:v>
      </x:c>
    </x:row>
    <x:row r="415" ht="25" customHeight="1">
      <x:c r="A415" s="2" t="str">
        <x:v>تغییر کیفیت SPH transaction_bearing_terminal_market_share mom USSD</x:v>
      </x:c>
      <x:c r="B415" s="51" t="n">
        <x:f>'عملیات'!G397</x:f>
        <x:v>0</x:v>
      </x:c>
      <x:c r="C415" s="51" t="n">
        <x:v>0</x:v>
      </x:c>
      <x:c r="D415" s="52" t="n">
        <x:f>B415-C415</x:f>
        <x:v>0</x:v>
      </x:c>
      <x:c r="E415" s="53" t="n">
        <x:v>1e-7</x:v>
      </x:c>
    </x:row>
    <x:row r="416" ht="25" customHeight="1">
      <x:c r="A416" s="2" t="str">
        <x:v>تغییر کیفیت SPH transaction_bearing_terminal_market_share mom MOBILE</x:v>
      </x:c>
      <x:c r="B416" s="51" t="n">
        <x:f>'عملیات'!G399</x:f>
        <x:v>-2.7600000000000016</x:v>
      </x:c>
      <x:c r="C416" s="51" t="n">
        <x:v>-2.76</x:v>
      </x:c>
      <x:c r="D416" s="52" t="n">
        <x:f>B416-C416</x:f>
        <x:v>-1.7763568394002505e-15</x:v>
      </x:c>
      <x:c r="E416" s="53" t="n">
        <x:v>1e-7</x:v>
      </x:c>
    </x:row>
    <x:row r="417" ht="25" customHeight="1">
      <x:c r="A417" s="2" t="str">
        <x:v>تغییر کیفیت NOV transaction_bearing_terminal_market_share mom POS</x:v>
      </x:c>
      <x:c r="B417" s="51" t="n">
        <x:f>'عملیات'!G401</x:f>
        <x:v>0.19000000000000128</x:v>
      </x:c>
      <x:c r="C417" s="51" t="n">
        <x:v>0.19</x:v>
      </x:c>
      <x:c r="D417" s="52" t="n">
        <x:f>B417-C417</x:f>
        <x:v>1.27675647831893e-15</x:v>
      </x:c>
      <x:c r="E417" s="53" t="n">
        <x:v>1e-7</x:v>
      </x:c>
    </x:row>
    <x:row r="418" ht="25" customHeight="1">
      <x:c r="A418" s="2" t="str">
        <x:v>تغییر کیفیت NOV transaction_bearing_terminal_market_share mom IPG</x:v>
      </x:c>
      <x:c r="B418" s="51" t="n">
        <x:f>'عملیات'!G403</x:f>
        <x:v>0.010000000000000009</x:v>
      </x:c>
      <x:c r="C418" s="51" t="n">
        <x:v>0.01</x:v>
      </x:c>
      <x:c r="D418" s="52" t="n">
        <x:f>B418-C418</x:f>
        <x:v>8.673617379884035e-18</x:v>
      </x:c>
      <x:c r="E418" s="53" t="n">
        <x:v>1e-7</x:v>
      </x:c>
    </x:row>
    <x:row r="419" ht="25" customHeight="1">
      <x:c r="A419" s="2" t="str">
        <x:v>تغییر کیفیت NOV transaction_bearing_terminal_market_share mom USSD</x:v>
      </x:c>
      <x:c r="B419" s="51" t="n">
        <x:f>'عملیات'!G405</x:f>
        <x:v>0</x:v>
      </x:c>
      <x:c r="C419" s="51" t="n">
        <x:v>0</x:v>
      </x:c>
      <x:c r="D419" s="52" t="n">
        <x:f>B419-C419</x:f>
        <x:v>0</x:v>
      </x:c>
      <x:c r="E419" s="53" t="n">
        <x:v>1e-7</x:v>
      </x:c>
    </x:row>
    <x:row r="420" ht="25" customHeight="1">
      <x:c r="A420" s="2" t="str">
        <x:v>تغییر کیفیت NOV transaction_bearing_terminal_market_share mom MOBILE</x:v>
      </x:c>
      <x:c r="B420" s="51" t="n">
        <x:f>'عملیات'!G407</x:f>
        <x:v>0</x:v>
      </x:c>
      <x:c r="C420" s="51" t="n">
        <x:v>0</x:v>
      </x:c>
      <x:c r="D420" s="52" t="n">
        <x:f>B420-C420</x:f>
        <x:v>0</x:v>
      </x:c>
      <x:c r="E420" s="53" t="n">
        <x:v>1e-7</x:v>
      </x:c>
    </x:row>
    <x:row r="421" ht="25" customHeight="1">
      <x:c r="A421" s="2" t="str">
        <x:v>تغییر کیفیت RTP transaction_bearing_terminal_market_share mom POS</x:v>
      </x:c>
      <x:c r="B421" s="51" t="n">
        <x:f>'عملیات'!G409</x:f>
        <x:v>0.02000000000000135</x:v>
      </x:c>
      <x:c r="C421" s="51" t="n">
        <x:v>0.02</x:v>
      </x:c>
      <x:c r="D421" s="52" t="n">
        <x:f>B421-C421</x:f>
        <x:v>1.349614864309956e-15</x:v>
      </x:c>
      <x:c r="E421" s="53" t="n">
        <x:v>1e-7</x:v>
      </x:c>
    </x:row>
    <x:row r="422" ht="25" customHeight="1">
      <x:c r="A422" s="2" t="str">
        <x:v>تغییر کیفیت RTP transaction_bearing_terminal_market_share mom IPG</x:v>
      </x:c>
      <x:c r="B422" s="51" t="n">
        <x:f>'عملیات'!G411</x:f>
        <x:v>0.10999999999999988</x:v>
      </x:c>
      <x:c r="C422" s="51" t="n">
        <x:v>0.11</x:v>
      </x:c>
      <x:c r="D422" s="52" t="n">
        <x:f>B422-C422</x:f>
        <x:v>-1.249000902703301e-16</x:v>
      </x:c>
      <x:c r="E422" s="53" t="n">
        <x:v>1e-7</x:v>
      </x:c>
    </x:row>
    <x:row r="423" ht="25" customHeight="1">
      <x:c r="A423" s="2" t="str">
        <x:v>تغییر کیفیت RTP transaction_bearing_terminal_market_share mom USSD</x:v>
      </x:c>
      <x:c r="B423" s="51" t="n">
        <x:f>'عملیات'!G413</x:f>
        <x:v>1.5700000000000003</x:v>
      </x:c>
      <x:c r="C423" s="51" t="n">
        <x:v>1.57</x:v>
      </x:c>
      <x:c r="D423" s="52" t="n">
        <x:f>B423-C423</x:f>
        <x:v>2.220446049250313e-16</x:v>
      </x:c>
      <x:c r="E423" s="53" t="n">
        <x:v>1e-7</x:v>
      </x:c>
    </x:row>
    <x:row r="424" ht="25" customHeight="1">
      <x:c r="A424" s="2" t="str">
        <x:v>تغییر کیفیت RTP transaction_bearing_terminal_market_share mom MOBILE</x:v>
      </x:c>
      <x:c r="B424" s="51" t="n">
        <x:f>'عملیات'!G415</x:f>
        <x:v>-1.0500000000000007</x:v>
      </x:c>
      <x:c r="C424" s="51" t="n">
        <x:v>-1.05</x:v>
      </x:c>
      <x:c r="D424" s="52" t="n">
        <x:f>B424-C424</x:f>
        <x:v>-6.661338147750939e-16</x:v>
      </x:c>
      <x:c r="E424" s="53" t="n">
        <x:v>1e-7</x:v>
      </x:c>
    </x:row>
    <x:row r="425" ht="25" customHeight="1">
      <x:c r="A425" s="2" t="str">
        <x:v>تغییر کیفیت ARV transaction_bearing_terminal_market_share mom POS</x:v>
      </x:c>
      <x:c r="B425" s="51" t="n">
        <x:f>'عملیات'!G417</x:f>
        <x:v>0.020000000000000018</x:v>
      </x:c>
      <x:c r="C425" s="51" t="n">
        <x:v>0.02</x:v>
      </x:c>
      <x:c r="D425" s="52" t="n">
        <x:f>B425-C425</x:f>
        <x:v>1.734723475976807e-17</x:v>
      </x:c>
      <x:c r="E425" s="53" t="n">
        <x:v>1e-7</x:v>
      </x:c>
    </x:row>
    <x:row r="426" ht="25" customHeight="1">
      <x:c r="A426" s="2" t="str">
        <x:v>تغییر کیفیت ARV transaction_bearing_terminal_market_share mom IPG</x:v>
      </x:c>
      <x:c r="B426" s="51" t="n">
        <x:f>'عملیات'!G419</x:f>
        <x:v>0.03</x:v>
      </x:c>
      <x:c r="C426" s="51" t="n">
        <x:v>0.03</x:v>
      </x:c>
      <x:c r="D426" s="52" t="n">
        <x:f>B426-C426</x:f>
        <x:v>0</x:v>
      </x:c>
      <x:c r="E426" s="53" t="n">
        <x:v>1e-7</x:v>
      </x:c>
    </x:row>
    <x:row r="427" ht="25" customHeight="1">
      <x:c r="A427" s="2" t="str">
        <x:v>تغییر کیفیت ARV transaction_bearing_terminal_market_share mom USSD</x:v>
      </x:c>
      <x:c r="B427" s="51" t="n">
        <x:f>'عملیات'!G421</x:f>
        <x:v>0</x:v>
      </x:c>
      <x:c r="C427" s="51" t="n">
        <x:v>0</x:v>
      </x:c>
      <x:c r="D427" s="52" t="n">
        <x:f>B427-C427</x:f>
        <x:v>0</x:v>
      </x:c>
      <x:c r="E427" s="53" t="n">
        <x:v>1e-7</x:v>
      </x:c>
    </x:row>
    <x:row r="428" ht="25" customHeight="1">
      <x:c r="A428" s="2" t="str">
        <x:v>تغییر کیفیت ARV transaction_bearing_terminal_market_share mom MOBILE</x:v>
      </x:c>
      <x:c r="B428" s="51" t="n">
        <x:f>'عملیات'!G423</x:f>
        <x:v>0.43</x:v>
      </x:c>
      <x:c r="C428" s="51" t="n">
        <x:v>0.43</x:v>
      </x:c>
      <x:c r="D428" s="52" t="n">
        <x:f>B428-C428</x:f>
        <x:v>0</x:v>
      </x:c>
      <x:c r="E428" s="53" t="n">
        <x:v>1e-7</x:v>
      </x:c>
    </x:row>
    <x:row r="429" ht="25" customHeight="1">
      <x:c r="A429" s="2" t="str">
        <x:v>تغییر کیفیت FAN transaction_bearing_terminal_market_share mom POS</x:v>
      </x:c>
      <x:c r="B429" s="51" t="n">
        <x:f>'عملیات'!G425</x:f>
        <x:v>-0.23000000000000043</x:v>
      </x:c>
      <x:c r="C429" s="51" t="n">
        <x:v>-0.23</x:v>
      </x:c>
      <x:c r="D429" s="52" t="n">
        <x:f>B429-C429</x:f>
        <x:v>-4.163336342344337e-16</x:v>
      </x:c>
      <x:c r="E429" s="53" t="n">
        <x:v>1e-7</x:v>
      </x:c>
    </x:row>
    <x:row r="430" ht="25" customHeight="1">
      <x:c r="A430" s="2" t="str">
        <x:v>تغییر کیفیت FAN transaction_bearing_terminal_market_share mom IPG</x:v>
      </x:c>
      <x:c r="B430" s="51" t="n">
        <x:f>'عملیات'!G427</x:f>
        <x:v>0.14</x:v>
      </x:c>
      <x:c r="C430" s="51" t="n">
        <x:v>0.14</x:v>
      </x:c>
      <x:c r="D430" s="52" t="n">
        <x:f>B430-C430</x:f>
        <x:v>0</x:v>
      </x:c>
      <x:c r="E430" s="53" t="n">
        <x:v>1e-7</x:v>
      </x:c>
    </x:row>
    <x:row r="431" ht="25" customHeight="1">
      <x:c r="A431" s="2" t="str">
        <x:v>تغییر کیفیت FAN transaction_bearing_terminal_market_share mom USSD</x:v>
      </x:c>
      <x:c r="B431" s="51" t="n">
        <x:f>'عملیات'!G429</x:f>
        <x:v>0</x:v>
      </x:c>
      <x:c r="C431" s="51" t="n">
        <x:v>0</x:v>
      </x:c>
      <x:c r="D431" s="52" t="n">
        <x:f>B431-C431</x:f>
        <x:v>0</x:v>
      </x:c>
      <x:c r="E431" s="53" t="n">
        <x:v>1e-7</x:v>
      </x:c>
    </x:row>
    <x:row r="432" ht="25" customHeight="1">
      <x:c r="A432" s="2" t="str">
        <x:v>تغییر کیفیت FAN transaction_bearing_terminal_market_share mom MOBILE</x:v>
      </x:c>
      <x:c r="B432" s="51" t="n">
        <x:f>'عملیات'!G431</x:f>
        <x:v>-0.5</x:v>
      </x:c>
      <x:c r="C432" s="51" t="n">
        <x:v>-0.5</x:v>
      </x:c>
      <x:c r="D432" s="52" t="n">
        <x:f>B432-C432</x:f>
        <x:v>0</x:v>
      </x:c>
      <x:c r="E432" s="53" t="n">
        <x:v>1e-7</x:v>
      </x:c>
    </x:row>
    <x:row r="433" ht="25" customHeight="1">
      <x:c r="A433" s="2" t="str">
        <x:v>تغییر کیفیت KISH transaction_bearing_terminal_market_share mom POS</x:v>
      </x:c>
      <x:c r="B433" s="51" t="n">
        <x:f>'عملیات'!G433</x:f>
        <x:v>0.23000000000000043</x:v>
      </x:c>
      <x:c r="C433" s="51" t="n">
        <x:v>0.23</x:v>
      </x:c>
      <x:c r="D433" s="52" t="n">
        <x:f>B433-C433</x:f>
        <x:v>4.163336342344337e-16</x:v>
      </x:c>
      <x:c r="E433" s="53" t="n">
        <x:v>1e-7</x:v>
      </x:c>
    </x:row>
    <x:row r="434" ht="25" customHeight="1">
      <x:c r="A434" s="2" t="str">
        <x:v>تغییر کیفیت KISH transaction_bearing_terminal_market_share mom IPG</x:v>
      </x:c>
      <x:c r="B434" s="51" t="n">
        <x:f>'عملیات'!G435</x:f>
        <x:v>-0.07000000000000006</x:v>
      </x:c>
      <x:c r="C434" s="51" t="n">
        <x:v>-0.07</x:v>
      </x:c>
      <x:c r="D434" s="52" t="n">
        <x:f>B434-C434</x:f>
        <x:v>-5.551115123125783e-17</x:v>
      </x:c>
      <x:c r="E434" s="53" t="n">
        <x:v>1e-7</x:v>
      </x:c>
    </x:row>
    <x:row r="435" ht="25" customHeight="1">
      <x:c r="A435" s="2" t="str">
        <x:v>تغییر کیفیت KISH transaction_bearing_terminal_market_share mom USSD</x:v>
      </x:c>
      <x:c r="B435" s="51" t="n">
        <x:f>'عملیات'!G437</x:f>
        <x:v>0</x:v>
      </x:c>
      <x:c r="C435" s="51" t="n">
        <x:v>0</x:v>
      </x:c>
      <x:c r="D435" s="52" t="n">
        <x:f>B435-C435</x:f>
        <x:v>0</x:v>
      </x:c>
      <x:c r="E435" s="53" t="n">
        <x:v>1e-7</x:v>
      </x:c>
    </x:row>
    <x:row r="436" ht="25" customHeight="1">
      <x:c r="A436" s="2" t="str">
        <x:v>تغییر کیفیت KISH transaction_bearing_terminal_market_share mom MOBILE</x:v>
      </x:c>
      <x:c r="B436" s="51" t="n">
        <x:f>'عملیات'!G439</x:f>
        <x:v>0</x:v>
      </x:c>
      <x:c r="C436" s="51" t="n">
        <x:v>0</x:v>
      </x:c>
      <x:c r="D436" s="52" t="n">
        <x:f>B436-C436</x:f>
        <x:v>0</x:v>
      </x:c>
      <x:c r="E436" s="53" t="n">
        <x:v>1e-7</x:v>
      </x:c>
    </x:row>
    <x:row r="437" ht="25" customHeight="1">
      <x:c r="A437" s="2" t="str">
        <x:v>تغییر کیفیت AP pos_transaction_count_market_share mom POS</x:v>
      </x:c>
      <x:c r="B437" s="51" t="n">
        <x:f>'عملیات'!G441</x:f>
        <x:v>-0.04999999999999982</x:v>
      </x:c>
      <x:c r="C437" s="51" t="n">
        <x:v>-0.05</x:v>
      </x:c>
      <x:c r="D437" s="52" t="n">
        <x:f>B437-C437</x:f>
        <x:v>1.8041124150158794e-16</x:v>
      </x:c>
      <x:c r="E437" s="53" t="n">
        <x:v>1e-7</x:v>
      </x:c>
    </x:row>
    <x:row r="438" ht="25" customHeight="1">
      <x:c r="A438" s="2" t="str">
        <x:v>تغییر کیفیت AP pos_transaction_count_market_share yoy POS</x:v>
      </x:c>
      <x:c r="B438" s="51" t="n">
        <x:f>'عملیات'!G442</x:f>
        <x:v>-0.31000000000000005</x:v>
      </x:c>
      <x:c r="C438" s="51" t="n">
        <x:v>-0.31</x:v>
      </x:c>
      <x:c r="D438" s="52" t="n">
        <x:f>B438-C438</x:f>
        <x:v>-5.551115123125783e-17</x:v>
      </x:c>
      <x:c r="E438" s="53" t="n">
        <x:v>1e-7</x:v>
      </x:c>
    </x:row>
    <x:row r="439" ht="25" customHeight="1">
      <x:c r="A439" s="2" t="str">
        <x:v>تغییر کیفیت AP pos_effectiveness_active mom POS</x:v>
      </x:c>
      <x:c r="B439" s="51" t="n">
        <x:f>'عملیات'!G443</x:f>
        <x:v>-0.007000000000000006</x:v>
      </x:c>
      <x:c r="C439" s="51" t="n">
        <x:v>-0.007</x:v>
      </x:c>
      <x:c r="D439" s="52" t="n">
        <x:f>B439-C439</x:f>
        <x:v>-6.071532165918825e-18</x:v>
      </x:c>
      <x:c r="E439" s="53" t="n">
        <x:v>1e-7</x:v>
      </x:c>
    </x:row>
    <x:row r="440" ht="25" customHeight="1">
      <x:c r="A440" s="2" t="str">
        <x:v>تغییر کیفیت AP pos_effectiveness_active yoy POS</x:v>
      </x:c>
      <x:c r="B440" s="51" t="n">
        <x:f>'عملیات'!G444</x:f>
        <x:v>0.07899999999999996</x:v>
      </x:c>
      <x:c r="C440" s="51" t="n">
        <x:v>0.079</x:v>
      </x:c>
      <x:c r="D440" s="52" t="n">
        <x:f>B440-C440</x:f>
        <x:v>-4.163336342344337e-17</x:v>
      </x:c>
      <x:c r="E440" s="53" t="n">
        <x:v>1e-7</x:v>
      </x:c>
    </x:row>
    <x:row r="441" ht="25" customHeight="1">
      <x:c r="A441" s="2" t="str">
        <x:v>تغییر کیفیت DAM pos_transaction_count_market_share mom POS</x:v>
      </x:c>
      <x:c r="B441" s="51" t="n">
        <x:f>'عملیات'!G445</x:f>
        <x:v>0.010000000000000009</x:v>
      </x:c>
      <x:c r="C441" s="51" t="n">
        <x:v>0.01</x:v>
      </x:c>
      <x:c r="D441" s="52" t="n">
        <x:f>B441-C441</x:f>
        <x:v>8.673617379884035e-18</x:v>
      </x:c>
      <x:c r="E441" s="53" t="n">
        <x:v>1e-7</x:v>
      </x:c>
    </x:row>
    <x:row r="442" ht="25" customHeight="1">
      <x:c r="A442" s="2" t="str">
        <x:v>تغییر کیفیت DAM pos_transaction_count_market_share yoy POS</x:v>
      </x:c>
      <x:c r="B442" s="51" t="n">
        <x:f>'عملیات'!G446</x:f>
        <x:v>0.10999999999999999</x:v>
      </x:c>
      <x:c r="C442" s="51" t="n">
        <x:v>0.11</x:v>
      </x:c>
      <x:c r="D442" s="52" t="n">
        <x:f>B442-C442</x:f>
        <x:v>-1.3877787807814457e-17</x:v>
      </x:c>
      <x:c r="E442" s="53" t="n">
        <x:v>1e-7</x:v>
      </x:c>
    </x:row>
    <x:row r="443" ht="25" customHeight="1">
      <x:c r="A443" s="2" t="str">
        <x:v>تغییر کیفیت DAM pos_effectiveness_active mom POS</x:v>
      </x:c>
      <x:c r="B443" s="51" t="n">
        <x:f>'عملیات'!G447</x:f>
        <x:v>-0.01200000000000001</x:v>
      </x:c>
      <x:c r="C443" s="51" t="n">
        <x:v>-0.012</x:v>
      </x:c>
      <x:c r="D443" s="52" t="n">
        <x:f>B443-C443</x:f>
        <x:v>-1.0408340855860843e-17</x:v>
      </x:c>
      <x:c r="E443" s="53" t="n">
        <x:v>1e-7</x:v>
      </x:c>
    </x:row>
    <x:row r="444" ht="25" customHeight="1">
      <x:c r="A444" s="2" t="str">
        <x:v>تغییر کیفیت DAM pos_effectiveness_active yoy POS</x:v>
      </x:c>
      <x:c r="B444" s="51" t="n">
        <x:f>'عملیات'!G448</x:f>
        <x:v>0.04500000000000004</x:v>
      </x:c>
      <x:c r="C444" s="51" t="n">
        <x:v>0.045</x:v>
      </x:c>
      <x:c r="D444" s="52" t="n">
        <x:f>B444-C444</x:f>
        <x:v>4.163336342344337e-17</x:v>
      </x:c>
      <x:c r="E444" s="53" t="n">
        <x:v>1e-7</x:v>
      </x:c>
    </x:row>
    <x:row r="445" ht="25" customHeight="1">
      <x:c r="A445" s="2" t="str">
        <x:v>تغییر کیفیت BEP pos_transaction_count_market_share mom POS</x:v>
      </x:c>
      <x:c r="B445" s="51" t="n">
        <x:f>'عملیات'!G449</x:f>
        <x:v>-0.25</x:v>
      </x:c>
      <x:c r="C445" s="51" t="n">
        <x:v>-0.25</x:v>
      </x:c>
      <x:c r="D445" s="52" t="n">
        <x:f>B445-C445</x:f>
        <x:v>0</x:v>
      </x:c>
      <x:c r="E445" s="53" t="n">
        <x:v>1e-7</x:v>
      </x:c>
    </x:row>
    <x:row r="446" ht="25" customHeight="1">
      <x:c r="A446" s="2" t="str">
        <x:v>تغییر کیفیت BEP pos_transaction_count_market_share yoy POS</x:v>
      </x:c>
      <x:c r="B446" s="51" t="n">
        <x:f>'عملیات'!G450</x:f>
        <x:v>2.2699999999999996</x:v>
      </x:c>
      <x:c r="C446" s="51" t="n">
        <x:v>2.27</x:v>
      </x:c>
      <x:c r="D446" s="52" t="n">
        <x:f>B446-C446</x:f>
        <x:v>-4.440892098500626e-16</x:v>
      </x:c>
      <x:c r="E446" s="53" t="n">
        <x:v>1e-7</x:v>
      </x:c>
    </x:row>
    <x:row r="447" ht="25" customHeight="1">
      <x:c r="A447" s="2" t="str">
        <x:v>تغییر کیفیت BEP pos_effectiveness_active mom POS</x:v>
      </x:c>
      <x:c r="B447" s="51" t="n">
        <x:f>'عملیات'!G451</x:f>
        <x:v>-0.01100000000000012</x:v>
      </x:c>
      <x:c r="C447" s="51" t="n">
        <x:v>-0.011</x:v>
      </x:c>
      <x:c r="D447" s="52" t="n">
        <x:f>B447-C447</x:f>
        <x:v>-1.214306433183765e-16</x:v>
      </x:c>
      <x:c r="E447" s="53" t="n">
        <x:v>1e-7</x:v>
      </x:c>
    </x:row>
    <x:row r="448" ht="25" customHeight="1">
      <x:c r="A448" s="2" t="str">
        <x:v>تغییر کیفیت BEP pos_effectiveness_active yoy POS</x:v>
      </x:c>
      <x:c r="B448" s="51" t="n">
        <x:f>'عملیات'!G452</x:f>
        <x:v>0.06800000000000006</x:v>
      </x:c>
      <x:c r="C448" s="51" t="n">
        <x:v>0.068</x:v>
      </x:c>
      <x:c r="D448" s="52" t="n">
        <x:f>B448-C448</x:f>
        <x:v>5.551115123125783e-17</x:v>
      </x:c>
      <x:c r="E448" s="53" t="n">
        <x:v>1e-7</x:v>
      </x:c>
    </x:row>
    <x:row r="449" ht="25" customHeight="1">
      <x:c r="A449" s="2" t="str">
        <x:v>تغییر کیفیت SAD pos_transaction_count_market_share mom POS</x:v>
      </x:c>
      <x:c r="B449" s="51" t="n">
        <x:f>'عملیات'!G453</x:f>
        <x:v>0.1200000000000001</x:v>
      </x:c>
      <x:c r="C449" s="51" t="n">
        <x:v>0.12</x:v>
      </x:c>
      <x:c r="D449" s="52" t="n">
        <x:f>B449-C449</x:f>
        <x:v>1.1102230246251565e-16</x:v>
      </x:c>
      <x:c r="E449" s="53" t="n">
        <x:v>1e-7</x:v>
      </x:c>
    </x:row>
    <x:row r="450" ht="25" customHeight="1">
      <x:c r="A450" s="2" t="str">
        <x:v>تغییر کیفیت SAD pos_transaction_count_market_share yoy POS</x:v>
      </x:c>
      <x:c r="B450" s="51" t="n">
        <x:f>'عملیات'!G454</x:f>
        <x:v>-1.5</x:v>
      </x:c>
      <x:c r="C450" s="51" t="n">
        <x:v>-1.5</x:v>
      </x:c>
      <x:c r="D450" s="52" t="n">
        <x:f>B450-C450</x:f>
        <x:v>0</x:v>
      </x:c>
      <x:c r="E450" s="53" t="n">
        <x:v>1e-7</x:v>
      </x:c>
    </x:row>
    <x:row r="451" ht="25" customHeight="1">
      <x:c r="A451" s="2" t="str">
        <x:v>تغییر کیفیت SAD pos_effectiveness_active mom POS</x:v>
      </x:c>
      <x:c r="B451" s="51" t="n">
        <x:f>'عملیات'!G455</x:f>
        <x:v>0.02499999999999991</x:v>
      </x:c>
      <x:c r="C451" s="51" t="n">
        <x:v>0.025</x:v>
      </x:c>
      <x:c r="D451" s="52" t="n">
        <x:f>B451-C451</x:f>
        <x:v>-9.020562075079397e-17</x:v>
      </x:c>
      <x:c r="E451" s="53" t="n">
        <x:v>1e-7</x:v>
      </x:c>
    </x:row>
    <x:row r="452" ht="25" customHeight="1">
      <x:c r="A452" s="2" t="str">
        <x:v>تغییر کیفیت SAD pos_effectiveness_active yoy POS</x:v>
      </x:c>
      <x:c r="B452" s="51" t="n">
        <x:f>'عملیات'!G456</x:f>
        <x:v>-0.18000000000000005</x:v>
      </x:c>
      <x:c r="C452" s="51" t="n">
        <x:v>-0.18</x:v>
      </x:c>
      <x:c r="D452" s="52" t="n">
        <x:f>B452-C452</x:f>
        <x:v>-5.551115123125783e-17</x:v>
      </x:c>
      <x:c r="E452" s="53" t="n">
        <x:v>1e-7</x:v>
      </x:c>
    </x:row>
    <x:row r="453" ht="25" customHeight="1">
      <x:c r="A453" s="2" t="str">
        <x:v>تغییر کیفیت PEP pos_transaction_count_market_share mom POS</x:v>
      </x:c>
      <x:c r="B453" s="51" t="n">
        <x:f>'عملیات'!G457</x:f>
        <x:v>-0.040000000000000036</x:v>
      </x:c>
      <x:c r="C453" s="51" t="n">
        <x:v>-0.04</x:v>
      </x:c>
      <x:c r="D453" s="52" t="n">
        <x:f>B453-C453</x:f>
        <x:v>-3.469446951953614e-17</x:v>
      </x:c>
      <x:c r="E453" s="53" t="n">
        <x:v>1e-7</x:v>
      </x:c>
    </x:row>
    <x:row r="454" ht="25" customHeight="1">
      <x:c r="A454" s="2" t="str">
        <x:v>تغییر کیفیت PEP pos_transaction_count_market_share yoy POS</x:v>
      </x:c>
      <x:c r="B454" s="51" t="n">
        <x:f>'عملیات'!G458</x:f>
        <x:v>-1.2800000000000002</x:v>
      </x:c>
      <x:c r="C454" s="51" t="n">
        <x:v>-1.28</x:v>
      </x:c>
      <x:c r="D454" s="52" t="n">
        <x:f>B454-C454</x:f>
        <x:v>-2.220446049250313e-16</x:v>
      </x:c>
      <x:c r="E454" s="53" t="n">
        <x:v>1e-7</x:v>
      </x:c>
    </x:row>
    <x:row r="455" ht="25" customHeight="1">
      <x:c r="A455" s="2" t="str">
        <x:v>تغییر کیفیت PEP pos_effectiveness_active mom POS</x:v>
      </x:c>
      <x:c r="B455" s="51" t="n">
        <x:f>'عملیات'!G459</x:f>
        <x:v>0.013000000000000012</x:v>
      </x:c>
      <x:c r="C455" s="51" t="n">
        <x:v>0.013</x:v>
      </x:c>
      <x:c r="D455" s="52" t="n">
        <x:f>B455-C455</x:f>
        <x:v>1.214306433183765e-17</x:v>
      </x:c>
      <x:c r="E455" s="53" t="n">
        <x:v>1e-7</x:v>
      </x:c>
    </x:row>
    <x:row r="456" ht="25" customHeight="1">
      <x:c r="A456" s="2" t="str">
        <x:v>تغییر کیفیت PEP pos_effectiveness_active yoy POS</x:v>
      </x:c>
      <x:c r="B456" s="51" t="n">
        <x:f>'عملیات'!G460</x:f>
        <x:v>0.063</x:v>
      </x:c>
      <x:c r="C456" s="51" t="n">
        <x:v>0.063</x:v>
      </x:c>
      <x:c r="D456" s="52" t="n">
        <x:f>B456-C456</x:f>
        <x:v>0</x:v>
      </x:c>
      <x:c r="E456" s="53" t="n">
        <x:v>1e-7</x:v>
      </x:c>
    </x:row>
    <x:row r="457" ht="25" customHeight="1">
      <x:c r="A457" s="2" t="str">
        <x:v>تغییر کیفیت SEP pos_transaction_count_market_share mom POS</x:v>
      </x:c>
      <x:c r="B457" s="51" t="n">
        <x:f>'عملیات'!G461</x:f>
        <x:v>-0.20000000000000284</x:v>
      </x:c>
      <x:c r="C457" s="51" t="n">
        <x:v>-0.2</x:v>
      </x:c>
      <x:c r="D457" s="52" t="n">
        <x:f>B457-C457</x:f>
        <x:v>-2.831068712794149e-15</x:v>
      </x:c>
      <x:c r="E457" s="53" t="n">
        <x:v>1e-7</x:v>
      </x:c>
    </x:row>
    <x:row r="458" ht="25" customHeight="1">
      <x:c r="A458" s="2" t="str">
        <x:v>تغییر کیفیت SEP pos_transaction_count_market_share yoy POS</x:v>
      </x:c>
      <x:c r="B458" s="51" t="n">
        <x:f>'عملیات'!G462</x:f>
        <x:v>-1.1000000000000014</x:v>
      </x:c>
      <x:c r="C458" s="51" t="n">
        <x:v>-1.1</x:v>
      </x:c>
      <x:c r="D458" s="52" t="n">
        <x:f>B458-C458</x:f>
        <x:v>-1.3322676295501878e-15</x:v>
      </x:c>
      <x:c r="E458" s="53" t="n">
        <x:v>1e-7</x:v>
      </x:c>
    </x:row>
    <x:row r="459" ht="25" customHeight="1">
      <x:c r="A459" s="2" t="str">
        <x:v>تغییر کیفیت SEP pos_effectiveness_active mom POS</x:v>
      </x:c>
      <x:c r="B459" s="51" t="n">
        <x:f>'عملیات'!G463</x:f>
        <x:v>-0.008999999999999897</x:v>
      </x:c>
      <x:c r="C459" s="51" t="n">
        <x:v>-0.009</x:v>
      </x:c>
      <x:c r="D459" s="52" t="n">
        <x:f>B459-C459</x:f>
        <x:v>1.0234868508263162e-16</x:v>
      </x:c>
      <x:c r="E459" s="53" t="n">
        <x:v>1e-7</x:v>
      </x:c>
    </x:row>
    <x:row r="460" ht="25" customHeight="1">
      <x:c r="A460" s="2" t="str">
        <x:v>تغییر کیفیت SEP pos_effectiveness_active yoy POS</x:v>
      </x:c>
      <x:c r="B460" s="51" t="n">
        <x:f>'عملیات'!G464</x:f>
        <x:v>0.0020000000000000018</x:v>
      </x:c>
      <x:c r="C460" s="51" t="n">
        <x:v>0.002</x:v>
      </x:c>
      <x:c r="D460" s="52" t="n">
        <x:f>B460-C460</x:f>
        <x:v>1.734723475976807e-18</x:v>
      </x:c>
      <x:c r="E460" s="53" t="n">
        <x:v>1e-7</x:v>
      </x:c>
    </x:row>
    <x:row r="461" ht="25" customHeight="1">
      <x:c r="A461" s="2" t="str">
        <x:v>تغییر کیفیت SPH pos_transaction_count_market_share mom POS</x:v>
      </x:c>
      <x:c r="B461" s="51" t="n">
        <x:f>'عملیات'!G465</x:f>
        <x:v>-0.020000000000000018</x:v>
      </x:c>
      <x:c r="C461" s="51" t="n">
        <x:v>-0.02</x:v>
      </x:c>
      <x:c r="D461" s="52" t="n">
        <x:f>B461-C461</x:f>
        <x:v>-1.734723475976807e-17</x:v>
      </x:c>
      <x:c r="E461" s="53" t="n">
        <x:v>1e-7</x:v>
      </x:c>
    </x:row>
    <x:row r="462" ht="25" customHeight="1">
      <x:c r="A462" s="2" t="str">
        <x:v>تغییر کیفیت SPH pos_transaction_count_market_share yoy POS</x:v>
      </x:c>
      <x:c r="B462" s="51" t="n">
        <x:f>'عملیات'!G466</x:f>
        <x:v>0.040000000000000036</x:v>
      </x:c>
      <x:c r="C462" s="51" t="n">
        <x:v>0.04</x:v>
      </x:c>
      <x:c r="D462" s="52" t="n">
        <x:f>B462-C462</x:f>
        <x:v>3.469446951953614e-17</x:v>
      </x:c>
      <x:c r="E462" s="53" t="n">
        <x:v>1e-7</x:v>
      </x:c>
    </x:row>
    <x:row r="463" ht="25" customHeight="1">
      <x:c r="A463" s="2" t="str">
        <x:v>تغییر کیفیت SPH pos_effectiveness_active mom POS</x:v>
      </x:c>
      <x:c r="B463" s="51" t="n">
        <x:f>'عملیات'!G467</x:f>
        <x:v>-0.0030000000000000027</x:v>
      </x:c>
      <x:c r="C463" s="51" t="n">
        <x:v>-0.003</x:v>
      </x:c>
      <x:c r="D463" s="52" t="n">
        <x:f>B463-C463</x:f>
        <x:v>-2.6020852139652106e-18</x:v>
      </x:c>
      <x:c r="E463" s="53" t="n">
        <x:v>1e-7</x:v>
      </x:c>
    </x:row>
    <x:row r="464" ht="25" customHeight="1">
      <x:c r="A464" s="2" t="str">
        <x:v>تغییر کیفیت SPH pos_effectiveness_active yoy POS</x:v>
      </x:c>
      <x:c r="B464" s="51" t="n">
        <x:f>'عملیات'!G468</x:f>
        <x:v>0.04200000000000004</x:v>
      </x:c>
      <x:c r="C464" s="51" t="n">
        <x:v>0.042</x:v>
      </x:c>
      <x:c r="D464" s="52" t="n">
        <x:f>B464-C464</x:f>
        <x:v>3.469446951953614e-17</x:v>
      </x:c>
      <x:c r="E464" s="53" t="n">
        <x:v>1e-7</x:v>
      </x:c>
    </x:row>
    <x:row r="465" ht="25" customHeight="1">
      <x:c r="A465" s="2" t="str">
        <x:v>تغییر کیفیت NOV pos_transaction_count_market_share mom POS</x:v>
      </x:c>
      <x:c r="B465" s="51" t="n">
        <x:f>'عملیات'!G469</x:f>
        <x:v>-0.02999999999999936</x:v>
      </x:c>
      <x:c r="C465" s="51" t="n">
        <x:v>-0.03</x:v>
      </x:c>
      <x:c r="D465" s="52" t="n">
        <x:f>B465-C465</x:f>
        <x:v>6.38378239159465e-16</x:v>
      </x:c>
      <x:c r="E465" s="53" t="n">
        <x:v>1e-7</x:v>
      </x:c>
    </x:row>
    <x:row r="466" ht="25" customHeight="1">
      <x:c r="A466" s="2" t="str">
        <x:v>تغییر کیفیت NOV pos_transaction_count_market_share yoy POS</x:v>
      </x:c>
      <x:c r="B466" s="51" t="n">
        <x:f>'عملیات'!G470</x:f>
        <x:v>1.4499999999999993</x:v>
      </x:c>
      <x:c r="C466" s="51" t="n">
        <x:v>1.45</x:v>
      </x:c>
      <x:c r="D466" s="52" t="n">
        <x:f>B466-C466</x:f>
        <x:v>-6.661338147750939e-16</x:v>
      </x:c>
      <x:c r="E466" s="53" t="n">
        <x:v>1e-7</x:v>
      </x:c>
    </x:row>
    <x:row r="467" ht="25" customHeight="1">
      <x:c r="A467" s="2" t="str">
        <x:v>تغییر کیفیت NOV pos_effectiveness_active mom POS</x:v>
      </x:c>
      <x:c r="B467" s="51" t="n">
        <x:f>'عملیات'!G471</x:f>
        <x:v>-0.016000000000000014</x:v>
      </x:c>
      <x:c r="C467" s="51" t="n">
        <x:v>-0.016</x:v>
      </x:c>
      <x:c r="D467" s="52" t="n">
        <x:f>B467-C467</x:f>
        <x:v>-1.3877787807814457e-17</x:v>
      </x:c>
      <x:c r="E467" s="53" t="n">
        <x:v>1e-7</x:v>
      </x:c>
    </x:row>
    <x:row r="468" ht="25" customHeight="1">
      <x:c r="A468" s="2" t="str">
        <x:v>تغییر کیفیت NOV pos_effectiveness_active yoy POS</x:v>
      </x:c>
      <x:c r="B468" s="51" t="n">
        <x:f>'عملیات'!G472</x:f>
        <x:v>-0.09899999999999998</x:v>
      </x:c>
      <x:c r="C468" s="51" t="n">
        <x:v>-0.099</x:v>
      </x:c>
      <x:c r="D468" s="52" t="n">
        <x:f>B468-C468</x:f>
        <x:v>2.7755575615628914e-17</x:v>
      </x:c>
      <x:c r="E468" s="53" t="n">
        <x:v>1e-7</x:v>
      </x:c>
    </x:row>
    <x:row r="469" ht="25" customHeight="1">
      <x:c r="A469" s="2" t="str">
        <x:v>تغییر کیفیت RTP pos_transaction_count_market_share mom POS</x:v>
      </x:c>
      <x:c r="B469" s="51" t="n">
        <x:f>'عملیات'!G473</x:f>
        <x:v>0.07000000000000028</x:v>
      </x:c>
      <x:c r="C469" s="51" t="n">
        <x:v>0.07</x:v>
      </x:c>
      <x:c r="D469" s="52" t="n">
        <x:f>B469-C469</x:f>
        <x:v>2.7755575615628914e-16</x:v>
      </x:c>
      <x:c r="E469" s="53" t="n">
        <x:v>1e-7</x:v>
      </x:c>
    </x:row>
    <x:row r="470" ht="25" customHeight="1">
      <x:c r="A470" s="2" t="str">
        <x:v>تغییر کیفیت RTP pos_transaction_count_market_share yoy POS</x:v>
      </x:c>
      <x:c r="B470" s="51" t="n">
        <x:f>'عملیات'!G474</x:f>
        <x:v>0.22000000000000064</x:v>
      </x:c>
      <x:c r="C470" s="51" t="n">
        <x:v>0.22</x:v>
      </x:c>
      <x:c r="D470" s="52" t="n">
        <x:f>B470-C470</x:f>
        <x:v>6.38378239159465e-16</x:v>
      </x:c>
      <x:c r="E470" s="53" t="n">
        <x:v>1e-7</x:v>
      </x:c>
    </x:row>
    <x:row r="471" ht="25" customHeight="1">
      <x:c r="A471" s="2" t="str">
        <x:v>تغییر کیفیت RTP pos_effectiveness_active mom POS</x:v>
      </x:c>
      <x:c r="B471" s="51" t="n">
        <x:f>'عملیات'!G475</x:f>
        <x:v>0.02100000000000013</x:v>
      </x:c>
      <x:c r="C471" s="51" t="n">
        <x:v>0.021</x:v>
      </x:c>
      <x:c r="D471" s="52" t="n">
        <x:f>B471-C471</x:f>
        <x:v>1.2836953722228372e-16</x:v>
      </x:c>
      <x:c r="E471" s="53" t="n">
        <x:v>1e-7</x:v>
      </x:c>
    </x:row>
    <x:row r="472" ht="25" customHeight="1">
      <x:c r="A472" s="2" t="str">
        <x:v>تغییر کیفیت RTP pos_effectiveness_active yoy POS</x:v>
      </x:c>
      <x:c r="B472" s="51" t="n">
        <x:f>'عملیات'!G476</x:f>
        <x:v>0.18799999999999994</x:v>
      </x:c>
      <x:c r="C472" s="51" t="n">
        <x:v>0.188</x:v>
      </x:c>
      <x:c r="D472" s="52" t="n">
        <x:f>B472-C472</x:f>
        <x:v>-5.551115123125783e-17</x:v>
      </x:c>
      <x:c r="E472" s="53" t="n">
        <x:v>1e-7</x:v>
      </x:c>
    </x:row>
    <x:row r="473" ht="25" customHeight="1">
      <x:c r="A473" s="2" t="str">
        <x:v>تغییر کیفیت ARV pos_transaction_count_market_share mom POS</x:v>
      </x:c>
      <x:c r="B473" s="51" t="n">
        <x:f>'عملیات'!G477</x:f>
        <x:v>0.33000000000000007</x:v>
      </x:c>
      <x:c r="C473" s="51" t="n">
        <x:v>0.33</x:v>
      </x:c>
      <x:c r="D473" s="52" t="n">
        <x:f>B473-C473</x:f>
        <x:v>5.551115123125783e-17</x:v>
      </x:c>
      <x:c r="E473" s="53" t="n">
        <x:v>1e-7</x:v>
      </x:c>
    </x:row>
    <x:row r="474" ht="25" customHeight="1">
      <x:c r="A474" s="2" t="str">
        <x:v>تغییر کیفیت ARV pos_transaction_count_market_share yoy POS</x:v>
      </x:c>
      <x:c r="B474" s="51" t="n">
        <x:f>'عملیات'!G478</x:f>
        <x:v>-0.2400000000000002</x:v>
      </x:c>
      <x:c r="C474" s="51" t="n">
        <x:v>-0.24</x:v>
      </x:c>
      <x:c r="D474" s="52" t="n">
        <x:f>B474-C474</x:f>
        <x:v>-2.220446049250313e-16</x:v>
      </x:c>
      <x:c r="E474" s="53" t="n">
        <x:v>1e-7</x:v>
      </x:c>
    </x:row>
    <x:row r="475" ht="25" customHeight="1">
      <x:c r="A475" s="2" t="str">
        <x:v>تغییر کیفیت ARV pos_effectiveness_active mom POS</x:v>
      </x:c>
      <x:c r="B475" s="51" t="n">
        <x:f>'عملیات'!G479</x:f>
        <x:v>0.17399999999999993</x:v>
      </x:c>
      <x:c r="C475" s="51" t="n">
        <x:v>0.174</x:v>
      </x:c>
      <x:c r="D475" s="52" t="n">
        <x:f>B475-C475</x:f>
        <x:v>-5.551115123125783e-17</x:v>
      </x:c>
      <x:c r="E475" s="53" t="n">
        <x:v>1e-7</x:v>
      </x:c>
    </x:row>
    <x:row r="476" ht="25" customHeight="1">
      <x:c r="A476" s="2" t="str">
        <x:v>تغییر کیفیت ARV pos_effectiveness_active yoy POS</x:v>
      </x:c>
      <x:c r="B476" s="51" t="n">
        <x:f>'عملیات'!G480</x:f>
        <x:v>0.6080000000000001</x:v>
      </x:c>
      <x:c r="C476" s="51" t="n">
        <x:v>0.608</x:v>
      </x:c>
      <x:c r="D476" s="52" t="n">
        <x:f>B476-C476</x:f>
        <x:v>1.1102230246251565e-16</x:v>
      </x:c>
      <x:c r="E476" s="53" t="n">
        <x:v>1e-7</x:v>
      </x:c>
    </x:row>
    <x:row r="477" ht="25" customHeight="1">
      <x:c r="A477" s="2" t="str">
        <x:v>تغییر کیفیت FAN pos_transaction_count_market_share mom POS</x:v>
      </x:c>
      <x:c r="B477" s="51" t="n">
        <x:f>'عملیات'!G481</x:f>
        <x:v>-0.010000000000000009</x:v>
      </x:c>
      <x:c r="C477" s="51" t="n">
        <x:v>-0.01</x:v>
      </x:c>
      <x:c r="D477" s="52" t="n">
        <x:f>B477-C477</x:f>
        <x:v>-8.673617379884035e-18</x:v>
      </x:c>
      <x:c r="E477" s="53" t="n">
        <x:v>1e-7</x:v>
      </x:c>
    </x:row>
    <x:row r="478" ht="25" customHeight="1">
      <x:c r="A478" s="2" t="str">
        <x:v>تغییر کیفیت FAN pos_transaction_count_market_share yoy POS</x:v>
      </x:c>
      <x:c r="B478" s="51" t="n">
        <x:f>'عملیات'!G482</x:f>
        <x:v>-0.1299999999999999</x:v>
      </x:c>
      <x:c r="C478" s="51" t="n">
        <x:v>-0.13</x:v>
      </x:c>
      <x:c r="D478" s="52" t="n">
        <x:f>B478-C478</x:f>
        <x:v>1.1102230246251565e-16</x:v>
      </x:c>
      <x:c r="E478" s="53" t="n">
        <x:v>1e-7</x:v>
      </x:c>
    </x:row>
    <x:row r="479" ht="25" customHeight="1">
      <x:c r="A479" s="2" t="str">
        <x:v>تغییر کیفیت FAN pos_effectiveness_active mom POS</x:v>
      </x:c>
      <x:c r="B479" s="51" t="n">
        <x:f>'عملیات'!G483</x:f>
        <x:v>-0.0040000000000000036</x:v>
      </x:c>
      <x:c r="C479" s="51" t="n">
        <x:v>-0.004</x:v>
      </x:c>
      <x:c r="D479" s="52" t="n">
        <x:f>B479-C479</x:f>
        <x:v>-3.469446951953614e-18</x:v>
      </x:c>
      <x:c r="E479" s="53" t="n">
        <x:v>1e-7</x:v>
      </x:c>
    </x:row>
    <x:row r="480" ht="25" customHeight="1">
      <x:c r="A480" s="2" t="str">
        <x:v>تغییر کیفیت FAN pos_effectiveness_active yoy POS</x:v>
      </x:c>
      <x:c r="B480" s="51" t="n">
        <x:f>'عملیات'!G484</x:f>
        <x:v>-0.128</x:v>
      </x:c>
      <x:c r="C480" s="51" t="n">
        <x:v>-0.128</x:v>
      </x:c>
      <x:c r="D480" s="52" t="n">
        <x:f>B480-C480</x:f>
        <x:v>0</x:v>
      </x:c>
      <x:c r="E480" s="53" t="n">
        <x:v>1e-7</x:v>
      </x:c>
    </x:row>
    <x:row r="481" ht="25" customHeight="1">
      <x:c r="A481" s="2" t="str">
        <x:v>تغییر کیفیت KISH pos_transaction_count_market_share mom POS</x:v>
      </x:c>
      <x:c r="B481" s="51" t="n">
        <x:f>'عملیات'!G485</x:f>
        <x:v>0.0699999999999994</x:v>
      </x:c>
      <x:c r="C481" s="51" t="n">
        <x:v>0.07</x:v>
      </x:c>
      <x:c r="D481" s="52" t="n">
        <x:f>B481-C481</x:f>
        <x:v>-6.106226635438361e-16</x:v>
      </x:c>
      <x:c r="E481" s="53" t="n">
        <x:v>1e-7</x:v>
      </x:c>
    </x:row>
    <x:row r="482" ht="25" customHeight="1">
      <x:c r="A482" s="2" t="str">
        <x:v>تغییر کیفیت KISH pos_transaction_count_market_share yoy POS</x:v>
      </x:c>
      <x:c r="B482" s="51" t="n">
        <x:f>'عملیات'!G486</x:f>
        <x:v>0.45999999999999996</x:v>
      </x:c>
      <x:c r="C482" s="51" t="n">
        <x:v>0.46</x:v>
      </x:c>
      <x:c r="D482" s="52" t="n">
        <x:f>B482-C482</x:f>
        <x:v>-5.551115123125783e-17</x:v>
      </x:c>
      <x:c r="E482" s="53" t="n">
        <x:v>1e-7</x:v>
      </x:c>
    </x:row>
    <x:row r="483" ht="25" customHeight="1">
      <x:c r="A483" s="2" t="str">
        <x:v>تغییر کیفیت KISH pos_effectiveness_active mom POS</x:v>
      </x:c>
      <x:c r="B483" s="51" t="n">
        <x:f>'عملیات'!G487</x:f>
        <x:v>-0.0020000000000000018</x:v>
      </x:c>
      <x:c r="C483" s="51" t="n">
        <x:v>-0.002</x:v>
      </x:c>
      <x:c r="D483" s="52" t="n">
        <x:f>B483-C483</x:f>
        <x:v>-1.734723475976807e-18</x:v>
      </x:c>
      <x:c r="E483" s="53" t="n">
        <x:v>1e-7</x:v>
      </x:c>
    </x:row>
    <x:row r="484" ht="25" customHeight="1">
      <x:c r="A484" s="2" t="str">
        <x:v>تغییر کیفیت KISH pos_effectiveness_active yoy POS</x:v>
      </x:c>
      <x:c r="B484" s="51" t="n">
        <x:f>'عملیات'!G488</x:f>
        <x:v>0.010000000000000009</x:v>
      </x:c>
      <x:c r="C484" s="51" t="n">
        <x:v>0.01</x:v>
      </x:c>
      <x:c r="D484" s="52" t="n">
        <x:f>B484-C484</x:f>
        <x:v>8.673617379884035e-18</x:v>
      </x:c>
      <x:c r="E484" s="53" t="n">
        <x:v>1e-7</x:v>
      </x:c>
    </x:row>
    <x:row r="485" ht="25" customHeight="1">
      <x:c r="A485" s="2" t="str">
        <x:v>تغییر کیفیت AP pos_effectiveness_transaction_bearing mom POS</x:v>
      </x:c>
      <x:c r="B485" s="51" t="n">
        <x:f>'عملیات'!G489</x:f>
        <x:v>-0.02100000000000002</x:v>
      </x:c>
      <x:c r="C485" s="51" t="n">
        <x:v>-0.021</x:v>
      </x:c>
      <x:c r="D485" s="52" t="n">
        <x:f>B485-C485</x:f>
        <x:v>-1.734723475976807e-17</x:v>
      </x:c>
      <x:c r="E485" s="53" t="n">
        <x:v>1e-7</x:v>
      </x:c>
    </x:row>
    <x:row r="486" ht="25" customHeight="1">
      <x:c r="A486" s="2" t="str">
        <x:v>تغییر کیفیت DAM pos_effectiveness_transaction_bearing mom POS</x:v>
      </x:c>
      <x:c r="B486" s="51" t="n">
        <x:f>'عملیات'!G491</x:f>
        <x:v>0.0010000000000000009</x:v>
      </x:c>
      <x:c r="C486" s="51" t="n">
        <x:v>0.001</x:v>
      </x:c>
      <x:c r="D486" s="52" t="n">
        <x:f>B486-C486</x:f>
        <x:v>8.673617379884035e-19</x:v>
      </x:c>
      <x:c r="E486" s="53" t="n">
        <x:v>1e-7</x:v>
      </x:c>
    </x:row>
    <x:row r="487" ht="25" customHeight="1">
      <x:c r="A487" s="2" t="str">
        <x:v>تغییر کیفیت BEP pos_effectiveness_transaction_bearing mom POS</x:v>
      </x:c>
      <x:c r="B487" s="51" t="n">
        <x:f>'عملیات'!G493</x:f>
        <x:v>-0.026000000000000023</x:v>
      </x:c>
      <x:c r="C487" s="51" t="n">
        <x:v>-0.026</x:v>
      </x:c>
      <x:c r="D487" s="52" t="n">
        <x:f>B487-C487</x:f>
        <x:v>-2.42861286636753e-17</x:v>
      </x:c>
      <x:c r="E487" s="53" t="n">
        <x:v>1e-7</x:v>
      </x:c>
    </x:row>
    <x:row r="488" ht="25" customHeight="1">
      <x:c r="A488" s="2" t="str">
        <x:v>تغییر کیفیت SAD pos_effectiveness_transaction_bearing mom POS</x:v>
      </x:c>
      <x:c r="B488" s="51" t="n">
        <x:f>'عملیات'!G495</x:f>
        <x:v>0.01100000000000001</x:v>
      </x:c>
      <x:c r="C488" s="51" t="n">
        <x:v>0.011</x:v>
      </x:c>
      <x:c r="D488" s="52" t="n">
        <x:f>B488-C488</x:f>
        <x:v>1.0408340855860843e-17</x:v>
      </x:c>
      <x:c r="E488" s="53" t="n">
        <x:v>1e-7</x:v>
      </x:c>
    </x:row>
    <x:row r="489" ht="25" customHeight="1">
      <x:c r="A489" s="2" t="str">
        <x:v>تغییر کیفیت PEP pos_effectiveness_transaction_bearing mom POS</x:v>
      </x:c>
      <x:c r="B489" s="51" t="n">
        <x:f>'عملیات'!G497</x:f>
        <x:v>0.013000000000000012</x:v>
      </x:c>
      <x:c r="C489" s="51" t="n">
        <x:v>0.013</x:v>
      </x:c>
      <x:c r="D489" s="52" t="n">
        <x:f>B489-C489</x:f>
        <x:v>1.214306433183765e-17</x:v>
      </x:c>
      <x:c r="E489" s="53" t="n">
        <x:v>1e-7</x:v>
      </x:c>
    </x:row>
    <x:row r="490" ht="25" customHeight="1">
      <x:c r="A490" s="2" t="str">
        <x:v>تغییر کیفیت SEP pos_effectiveness_transaction_bearing mom POS</x:v>
      </x:c>
      <x:c r="B490" s="51" t="n">
        <x:f>'عملیات'!G499</x:f>
        <x:v>0.0030000000000001137</x:v>
      </x:c>
      <x:c r="C490" s="51" t="n">
        <x:v>0.003</x:v>
      </x:c>
      <x:c r="D490" s="52" t="n">
        <x:f>B490-C490</x:f>
        <x:v>1.1362438767648086e-16</x:v>
      </x:c>
      <x:c r="E490" s="53" t="n">
        <x:v>1e-7</x:v>
      </x:c>
    </x:row>
    <x:row r="491" ht="25" customHeight="1">
      <x:c r="A491" s="2" t="str">
        <x:v>تغییر کیفیت SPH pos_effectiveness_transaction_bearing mom POS</x:v>
      </x:c>
      <x:c r="B491" s="51" t="n">
        <x:f>'عملیات'!G501</x:f>
        <x:v>-0.008000000000000007</x:v>
      </x:c>
      <x:c r="C491" s="51" t="n">
        <x:v>-0.008</x:v>
      </x:c>
      <x:c r="D491" s="52" t="n">
        <x:f>B491-C491</x:f>
        <x:v>-6.938893903907228e-18</x:v>
      </x:c>
      <x:c r="E491" s="53" t="n">
        <x:v>1e-7</x:v>
      </x:c>
    </x:row>
    <x:row r="492" ht="25" customHeight="1">
      <x:c r="A492" s="2" t="str">
        <x:v>تغییر کیفیت NOV pos_effectiveness_transaction_bearing mom POS</x:v>
      </x:c>
      <x:c r="B492" s="51" t="n">
        <x:f>'عملیات'!G503</x:f>
        <x:v>-0.010000000000000009</x:v>
      </x:c>
      <x:c r="C492" s="51" t="n">
        <x:v>-0.01</x:v>
      </x:c>
      <x:c r="D492" s="52" t="n">
        <x:f>B492-C492</x:f>
        <x:v>-8.673617379884035e-18</x:v>
      </x:c>
      <x:c r="E492" s="53" t="n">
        <x:v>1e-7</x:v>
      </x:c>
    </x:row>
    <x:row r="493" ht="25" customHeight="1">
      <x:c r="A493" s="2" t="str">
        <x:v>تغییر کیفیت RTP pos_effectiveness_transaction_bearing mom POS</x:v>
      </x:c>
      <x:c r="B493" s="51" t="n">
        <x:f>'عملیات'!G505</x:f>
        <x:v>0.006000000000000005</x:v>
      </x:c>
      <x:c r="C493" s="51" t="n">
        <x:v>0.006</x:v>
      </x:c>
      <x:c r="D493" s="52" t="n">
        <x:f>B493-C493</x:f>
        <x:v>5.204170427930421e-18</x:v>
      </x:c>
      <x:c r="E493" s="53" t="n">
        <x:v>1e-7</x:v>
      </x:c>
    </x:row>
    <x:row r="494" ht="25" customHeight="1">
      <x:c r="A494" s="2" t="str">
        <x:v>تغییر کیفیت ARV pos_effectiveness_transaction_bearing mom POS</x:v>
      </x:c>
      <x:c r="B494" s="51" t="n">
        <x:f>'عملیات'!G507</x:f>
        <x:v>0.11099999999999977</x:v>
      </x:c>
      <x:c r="C494" s="51" t="n">
        <x:v>0.111</x:v>
      </x:c>
      <x:c r="D494" s="52" t="n">
        <x:f>B494-C494</x:f>
        <x:v>-2.3592239273284576e-16</x:v>
      </x:c>
      <x:c r="E494" s="53" t="n">
        <x:v>1e-7</x:v>
      </x:c>
    </x:row>
    <x:row r="495" ht="25" customHeight="1">
      <x:c r="A495" s="2" t="str">
        <x:v>تغییر کیفیت FAN pos_effectiveness_transaction_bearing mom POS</x:v>
      </x:c>
      <x:c r="B495" s="51" t="n">
        <x:f>'عملیات'!G509</x:f>
        <x:v>0.014000000000000012</x:v>
      </x:c>
      <x:c r="C495" s="51" t="n">
        <x:v>0.014</x:v>
      </x:c>
      <x:c r="D495" s="52" t="n">
        <x:f>B495-C495</x:f>
        <x:v>1.214306433183765e-17</x:v>
      </x:c>
      <x:c r="E495" s="53" t="n">
        <x:v>1e-7</x:v>
      </x:c>
    </x:row>
    <x:row r="496" ht="25" customHeight="1">
      <x:c r="A496" s="2" t="str">
        <x:v>تغییر کیفیت KISH pos_effectiveness_transaction_bearing mom POS</x:v>
      </x:c>
      <x:c r="B496" s="51" t="n">
        <x:f>'عملیات'!G511</x:f>
        <x:v>-0.009000000000000008</x:v>
      </x:c>
      <x:c r="C496" s="51" t="n">
        <x:v>-0.009</x:v>
      </x:c>
      <x:c r="D496" s="52" t="n">
        <x:f>B496-C496</x:f>
        <x:v>-8.673617379884035e-18</x:v>
      </x:c>
      <x:c r="E496" s="53" t="n">
        <x:v>1e-7</x:v>
      </x:c>
    </x:row>
    <x:row r="497" ht="25" customHeight="1">
      <x:c r="A497" s="2" t="str">
        <x:v>تغییر کیفیت AP no_transaction_pos_ratio mom POS</x:v>
      </x:c>
      <x:c r="B497" s="51" t="n">
        <x:f>'عملیات'!G513</x:f>
        <x:v>-1.1799999999999997</x:v>
      </x:c>
      <x:c r="C497" s="51" t="n">
        <x:v>-1.18</x:v>
      </x:c>
      <x:c r="D497" s="52" t="n">
        <x:f>B497-C497</x:f>
        <x:v>2.220446049250313e-16</x:v>
      </x:c>
      <x:c r="E497" s="53" t="n">
        <x:v>1e-7</x:v>
      </x:c>
    </x:row>
    <x:row r="498" ht="25" customHeight="1">
      <x:c r="A498" s="2" t="str">
        <x:v>تغییر کیفیت DAM no_transaction_pos_ratio mom POS</x:v>
      </x:c>
      <x:c r="B498" s="51" t="n">
        <x:f>'عملیات'!G515</x:f>
        <x:v>2.3800000000000026</x:v>
      </x:c>
      <x:c r="C498" s="51" t="n">
        <x:v>2.38</x:v>
      </x:c>
      <x:c r="D498" s="52" t="n">
        <x:f>B498-C498</x:f>
        <x:v>2.6645352591003757e-15</x:v>
      </x:c>
      <x:c r="E498" s="53" t="n">
        <x:v>1e-7</x:v>
      </x:c>
    </x:row>
    <x:row r="499" ht="25" customHeight="1">
      <x:c r="A499" s="2" t="str">
        <x:v>تغییر کیفیت BEP no_transaction_pos_ratio mom POS</x:v>
      </x:c>
      <x:c r="B499" s="51" t="n">
        <x:f>'عملیات'!G517</x:f>
        <x:v>-1.0199999999999996</x:v>
      </x:c>
      <x:c r="C499" s="51" t="n">
        <x:v>-1.02</x:v>
      </x:c>
      <x:c r="D499" s="52" t="n">
        <x:f>B499-C499</x:f>
        <x:v>4.440892098500626e-16</x:v>
      </x:c>
      <x:c r="E499" s="53" t="n">
        <x:v>1e-7</x:v>
      </x:c>
    </x:row>
    <x:row r="500" ht="25" customHeight="1">
      <x:c r="A500" s="2" t="str">
        <x:v>تغییر کیفیت SAD no_transaction_pos_ratio mom POS</x:v>
      </x:c>
      <x:c r="B500" s="51" t="n">
        <x:f>'عملیات'!G519</x:f>
        <x:v>-1.1400000000000006</x:v>
      </x:c>
      <x:c r="C500" s="51" t="n">
        <x:v>-1.14</x:v>
      </x:c>
      <x:c r="D500" s="52" t="n">
        <x:f>B500-C500</x:f>
        <x:v>-6.661338147750939e-16</x:v>
      </x:c>
      <x:c r="E500" s="53" t="n">
        <x:v>1e-7</x:v>
      </x:c>
    </x:row>
    <x:row r="501" ht="25" customHeight="1">
      <x:c r="A501" s="2" t="str">
        <x:v>تغییر کیفیت PEP no_transaction_pos_ratio mom POS</x:v>
      </x:c>
      <x:c r="B501" s="51" t="n">
        <x:f>'عملیات'!G521</x:f>
        <x:v>0.13000000000000078</x:v>
      </x:c>
      <x:c r="C501" s="51" t="n">
        <x:v>0.13</x:v>
      </x:c>
      <x:c r="D501" s="52" t="n">
        <x:f>B501-C501</x:f>
        <x:v>7.771561172376096e-16</x:v>
      </x:c>
      <x:c r="E501" s="53" t="n">
        <x:v>1e-7</x:v>
      </x:c>
    </x:row>
    <x:row r="502" ht="25" customHeight="1">
      <x:c r="A502" s="2" t="str">
        <x:v>تغییر کیفیت SEP no_transaction_pos_ratio mom POS</x:v>
      </x:c>
      <x:c r="B502" s="51" t="n">
        <x:f>'عملیات'!G523</x:f>
        <x:v>0.7399999999999984</x:v>
      </x:c>
      <x:c r="C502" s="51" t="n">
        <x:v>0.74</x:v>
      </x:c>
      <x:c r="D502" s="52" t="n">
        <x:f>B502-C502</x:f>
        <x:v>-1.5543122344752192e-15</x:v>
      </x:c>
      <x:c r="E502" s="53" t="n">
        <x:v>1e-7</x:v>
      </x:c>
    </x:row>
    <x:row r="503" ht="25" customHeight="1">
      <x:c r="A503" s="2" t="str">
        <x:v>تغییر کیفیت SPH no_transaction_pos_ratio mom POS</x:v>
      </x:c>
      <x:c r="B503" s="51" t="n">
        <x:f>'عملیات'!G525</x:f>
        <x:v>-0.5</x:v>
      </x:c>
      <x:c r="C503" s="51" t="n">
        <x:v>-0.5</x:v>
      </x:c>
      <x:c r="D503" s="52" t="n">
        <x:f>B503-C503</x:f>
        <x:v>0</x:v>
      </x:c>
      <x:c r="E503" s="53" t="n">
        <x:v>1e-7</x:v>
      </x:c>
    </x:row>
    <x:row r="504" ht="25" customHeight="1">
      <x:c r="A504" s="2" t="str">
        <x:v>تغییر کیفیت NOV no_transaction_pos_ratio mom POS</x:v>
      </x:c>
      <x:c r="B504" s="51" t="n">
        <x:f>'عملیات'!G527</x:f>
        <x:v>0.7699999999999996</x:v>
      </x:c>
      <x:c r="C504" s="51" t="n">
        <x:v>0.77</x:v>
      </x:c>
      <x:c r="D504" s="52" t="n">
        <x:f>B504-C504</x:f>
        <x:v>-4.440892098500626e-16</x:v>
      </x:c>
      <x:c r="E504" s="53" t="n">
        <x:v>1e-7</x:v>
      </x:c>
    </x:row>
    <x:row r="505" ht="25" customHeight="1">
      <x:c r="A505" s="2" t="str">
        <x:v>تغییر کیفیت RTP no_transaction_pos_ratio mom POS</x:v>
      </x:c>
      <x:c r="B505" s="51" t="n">
        <x:f>'عملیات'!G529</x:f>
        <x:v>-0.8300000000000001</x:v>
      </x:c>
      <x:c r="C505" s="51" t="n">
        <x:v>-0.83</x:v>
      </x:c>
      <x:c r="D505" s="52" t="n">
        <x:f>B505-C505</x:f>
        <x:v>-1.1102230246251565e-16</x:v>
      </x:c>
      <x:c r="E505" s="53" t="n">
        <x:v>1e-7</x:v>
      </x:c>
    </x:row>
    <x:row r="506" ht="25" customHeight="1">
      <x:c r="A506" s="2" t="str">
        <x:v>تغییر کیفیت ARV no_transaction_pos_ratio mom POS</x:v>
      </x:c>
      <x:c r="B506" s="51" t="n">
        <x:f>'عملیات'!G531</x:f>
        <x:v>-1.4399999999999977</x:v>
      </x:c>
      <x:c r="C506" s="51" t="n">
        <x:v>-1.44</x:v>
      </x:c>
      <x:c r="D506" s="52" t="n">
        <x:f>B506-C506</x:f>
        <x:v>2.220446049250313e-15</x:v>
      </x:c>
      <x:c r="E506" s="53" t="n">
        <x:v>1e-7</x:v>
      </x:c>
    </x:row>
    <x:row r="507" ht="25" customHeight="1">
      <x:c r="A507" s="2" t="str">
        <x:v>تغییر کیفیت FAN no_transaction_pos_ratio mom POS</x:v>
      </x:c>
      <x:c r="B507" s="51" t="n">
        <x:f>'عملیات'!G533</x:f>
        <x:v>3.0799999999999983</x:v>
      </x:c>
      <x:c r="C507" s="51" t="n">
        <x:v>3.08</x:v>
      </x:c>
      <x:c r="D507" s="52" t="n">
        <x:f>B507-C507</x:f>
        <x:v>-1.7763568394002505e-15</x:v>
      </x:c>
      <x:c r="E507" s="53" t="n">
        <x:v>1e-7</x:v>
      </x:c>
    </x:row>
    <x:row r="508" ht="25" customHeight="1">
      <x:c r="A508" s="2" t="str">
        <x:v>تغییر کیفیت KISH no_transaction_pos_ratio mom POS</x:v>
      </x:c>
      <x:c r="B508" s="51" t="n">
        <x:f>'عملیات'!G535</x:f>
        <x:v>-0.7600000000000016</x:v>
      </x:c>
      <x:c r="C508" s="51" t="n">
        <x:v>-0.76</x:v>
      </x:c>
      <x:c r="D508" s="52" t="n">
        <x:f>B508-C508</x:f>
        <x:v>-1.5543122344752192e-15</x:v>
      </x:c>
      <x:c r="E508" s="53" t="n">
        <x:v>1e-7</x:v>
      </x:c>
    </x:row>
    <x:row r="509" ht="25" customHeight="1">
      <x:c r="A509" s="2" t="str">
        <x:v>تغییر کیفیت NETWORK no_transaction_pos_ratio mom POS</x:v>
      </x:c>
      <x:c r="B509" s="51" t="n">
        <x:f>'عملیات'!G537</x:f>
        <x:v>0.06999999999999673</x:v>
      </x:c>
      <x:c r="C509" s="51" t="n">
        <x:v>0.07</x:v>
      </x:c>
      <x:c r="D509" s="52" t="n">
        <x:f>B509-C509</x:f>
        <x:v>-3.2751579226442118e-15</x:v>
      </x:c>
      <x:c r="E509" s="53" t="n">
        <x:v>1e-7</x:v>
      </x:c>
    </x:row>
    <x:row r="510" ht="25" customHeight="1">
      <x:c r="A510" s="2" t="str">
        <x:v>تغییر کیفیت BEP transaction_bearing_to_systemically_active_ratio mom POS</x:v>
      </x:c>
      <x:c r="B510" s="51" t="n">
        <x:f>'عملیات'!G539</x:f>
        <x:v>1.019999999999996</x:v>
      </x:c>
      <x:c r="C510" s="51" t="n">
        <x:v>1.02</x:v>
      </x:c>
      <x:c r="D510" s="52" t="n">
        <x:f>B510-C510</x:f>
        <x:v>-3.9968028886505635e-15</x:v>
      </x:c>
      <x:c r="E510" s="53" t="n">
        <x:v>1e-7</x:v>
      </x:c>
    </x:row>
    <x:row r="511" ht="25" customHeight="1">
      <x:c r="A511" s="2" t="str">
        <x:v>تغییر کیفیت BEP transaction_bearing_to_systemically_active_ratio mom IPG</x:v>
      </x:c>
      <x:c r="B511" s="51" t="n">
        <x:f>'عملیات'!G541</x:f>
        <x:v>-0.4299999999999997</x:v>
      </x:c>
      <x:c r="C511" s="51" t="n">
        <x:v>-0.43</x:v>
      </x:c>
      <x:c r="D511" s="52" t="n">
        <x:f>B511-C511</x:f>
        <x:v>2.7755575615628914e-16</x:v>
      </x:c>
      <x:c r="E511" s="53" t="n">
        <x:v>1e-7</x:v>
      </x:c>
    </x:row>
    <x:row r="512" ht="25" customHeight="1">
      <x:c r="A512" s="2" t="str">
        <x:v>تغییر کیفیت BEP transaction_bearing_to_systemically_active_ratio mom USSD</x:v>
      </x:c>
      <x:c r="B512" s="51" t="n">
        <x:f>'عملیات'!G543</x:f>
        <x:v>-0.22000000000000064</x:v>
      </x:c>
      <x:c r="C512" s="51" t="n">
        <x:v>-0.22</x:v>
      </x:c>
      <x:c r="D512" s="52" t="n">
        <x:f>B512-C512</x:f>
        <x:v>-6.38378239159465e-16</x:v>
      </x:c>
      <x:c r="E512" s="53" t="n">
        <x:v>1e-7</x:v>
      </x:c>
    </x:row>
    <x:row r="513" ht="25" customHeight="1">
      <x:c r="A513" s="2" t="str">
        <x:v>تغییر کیفیت BEP transaction_bearing_to_systemically_active_ratio mom MOBILE</x:v>
      </x:c>
      <x:c r="B513" s="51" t="n">
        <x:f>'عملیات'!G545</x:f>
        <x:v>6.670000000000002</x:v>
      </x:c>
      <x:c r="C513" s="51" t="n">
        <x:v>6.67</x:v>
      </x:c>
      <x:c r="D513" s="52" t="n">
        <x:f>B513-C513</x:f>
        <x:v>1.7763568394002505e-15</x:v>
      </x:c>
      <x:c r="E513" s="53" t="n">
        <x:v>1e-7</x:v>
      </x:c>
    </x:row>
    <x:row r="514" ht="25" customHeight="1">
      <x:c r="A514" s="2" t="str">
        <x:v>تغییر کیفیت BEP transaction_bearing_to_systemically_active_ratio mom ALL</x:v>
      </x:c>
      <x:c r="B514" s="51" t="n">
        <x:f>'عملیات'!G547</x:f>
        <x:v>0.35999999999999943</x:v>
      </x:c>
      <x:c r="C514" s="51" t="n">
        <x:v>0.36</x:v>
      </x:c>
      <x:c r="D514" s="52" t="n">
        <x:f>B514-C514</x:f>
        <x:v>-5.551115123125783e-16</x:v>
      </x:c>
      <x:c r="E514" s="53" t="n">
        <x:v>1e-7</x:v>
      </x:c>
    </x:row>
    <x:row r="515" ht="25" customHeight="1">
      <x:c r="A515" s="2" t="str">
        <x:v>تغییر کیفیت SAD transaction_bearing_to_systemically_active_ratio mom POS</x:v>
      </x:c>
      <x:c r="B515" s="51" t="n">
        <x:f>'عملیات'!G549</x:f>
        <x:v>1.1400000000000006</x:v>
      </x:c>
      <x:c r="C515" s="51" t="n">
        <x:v>1.14</x:v>
      </x:c>
      <x:c r="D515" s="52" t="n">
        <x:f>B515-C515</x:f>
        <x:v>6.661338147750939e-16</x:v>
      </x:c>
      <x:c r="E515" s="53" t="n">
        <x:v>1e-7</x:v>
      </x:c>
    </x:row>
    <x:row r="516" ht="25" customHeight="1">
      <x:c r="A516" s="2" t="str">
        <x:v>تغییر کیفیت SAD transaction_bearing_to_systemically_active_ratio mom IPG</x:v>
      </x:c>
      <x:c r="B516" s="51" t="n">
        <x:f>'عملیات'!G551</x:f>
        <x:v>-0.5599999999999952</x:v>
      </x:c>
      <x:c r="C516" s="51" t="n">
        <x:v>-0.56</x:v>
      </x:c>
      <x:c r="D516" s="52" t="n">
        <x:f>B516-C516</x:f>
        <x:v>4.884981308350689e-15</x:v>
      </x:c>
      <x:c r="E516" s="53" t="n">
        <x:v>1e-7</x:v>
      </x:c>
    </x:row>
    <x:row r="517" ht="25" customHeight="1">
      <x:c r="A517" s="2" t="str">
        <x:v>تغییر کیفیت SAD transaction_bearing_to_systemically_active_ratio mom USSD</x:v>
      </x:c>
      <x:c r="B517" s="51" t="n">
        <x:f>'عملیات'!G553</x:f>
        <x:v>0</x:v>
      </x:c>
      <x:c r="C517" s="51" t="n">
        <x:v>0</x:v>
      </x:c>
      <x:c r="D517" s="52" t="n">
        <x:f>B517-C517</x:f>
        <x:v>0</x:v>
      </x:c>
      <x:c r="E517" s="53" t="n">
        <x:v>1e-7</x:v>
      </x:c>
    </x:row>
    <x:row r="518" ht="25" customHeight="1">
      <x:c r="A518" s="2" t="str">
        <x:v>تغییر کیفیت SAD transaction_bearing_to_systemically_active_ratio mom MOBILE</x:v>
      </x:c>
      <x:c r="B518" s="51" t="n">
        <x:f>'عملیات'!G555</x:f>
        <x:v>-15.990000000000002</x:v>
      </x:c>
      <x:c r="C518" s="51" t="n">
        <x:v>-15.99</x:v>
      </x:c>
      <x:c r="D518" s="52" t="n">
        <x:f>B518-C518</x:f>
        <x:v>-1.7763568394002505e-15</x:v>
      </x:c>
      <x:c r="E518" s="53" t="n">
        <x:v>1e-7</x:v>
      </x:c>
    </x:row>
    <x:row r="519" ht="25" customHeight="1">
      <x:c r="A519" s="2" t="str">
        <x:v>تغییر کیفیت SAD transaction_bearing_to_systemically_active_ratio mom ALL</x:v>
      </x:c>
      <x:c r="B519" s="51" t="n">
        <x:f>'عملیات'!G557</x:f>
        <x:v>1.1099999999999994</x:v>
      </x:c>
      <x:c r="C519" s="51" t="n">
        <x:v>1.11</x:v>
      </x:c>
      <x:c r="D519" s="52" t="n">
        <x:f>B519-C519</x:f>
        <x:v>-6.661338147750939e-16</x:v>
      </x:c>
      <x:c r="E519" s="53" t="n">
        <x:v>1e-7</x:v>
      </x:c>
    </x:row>
    <x:row r="520" ht="25" customHeight="1">
      <x:c r="A520" s="2" t="str">
        <x:v>تغییر کیفیت RTP transaction_bearing_to_systemically_active_ratio mom POS</x:v>
      </x:c>
      <x:c r="B520" s="51" t="n">
        <x:f>'عملیات'!G559</x:f>
        <x:v>0.8299999999999983</x:v>
      </x:c>
      <x:c r="C520" s="51" t="n">
        <x:v>0.83</x:v>
      </x:c>
      <x:c r="D520" s="52" t="n">
        <x:f>B520-C520</x:f>
        <x:v>-1.6653345369377348e-15</x:v>
      </x:c>
      <x:c r="E520" s="53" t="n">
        <x:v>1e-7</x:v>
      </x:c>
    </x:row>
    <x:row r="521" ht="25" customHeight="1">
      <x:c r="A521" s="2" t="str">
        <x:v>تغییر کیفیت RTP transaction_bearing_to_systemically_active_ratio mom IPG</x:v>
      </x:c>
      <x:c r="B521" s="51" t="n">
        <x:f>'عملیات'!G561</x:f>
        <x:v>-1</x:v>
      </x:c>
      <x:c r="C521" s="51" t="n">
        <x:v>-1</x:v>
      </x:c>
      <x:c r="D521" s="52" t="n">
        <x:f>B521-C521</x:f>
        <x:v>0</x:v>
      </x:c>
      <x:c r="E521" s="53" t="n">
        <x:v>1e-7</x:v>
      </x:c>
    </x:row>
    <x:row r="522" ht="25" customHeight="1">
      <x:c r="A522" s="2" t="str">
        <x:v>تغییر کیفیت RTP transaction_bearing_to_systemically_active_ratio mom USSD</x:v>
      </x:c>
      <x:c r="B522" s="51" t="n">
        <x:f>'عملیات'!G563</x:f>
        <x:v>4.920000000000002</x:v>
      </x:c>
      <x:c r="C522" s="51" t="n">
        <x:v>4.92</x:v>
      </x:c>
      <x:c r="D522" s="52" t="n">
        <x:f>B522-C522</x:f>
        <x:v>1.7763568394002505e-15</x:v>
      </x:c>
      <x:c r="E522" s="53" t="n">
        <x:v>1e-7</x:v>
      </x:c>
    </x:row>
    <x:row r="523" ht="25" customHeight="1">
      <x:c r="A523" s="2" t="str">
        <x:v>تغییر کیفیت RTP transaction_bearing_to_systemically_active_ratio mom MOBILE</x:v>
      </x:c>
      <x:c r="B523" s="51" t="n">
        <x:f>'عملیات'!G565</x:f>
        <x:v>2.019999999999996</x:v>
      </x:c>
      <x:c r="C523" s="51" t="n">
        <x:v>2.02</x:v>
      </x:c>
      <x:c r="D523" s="52" t="n">
        <x:f>B523-C523</x:f>
        <x:v>-3.9968028886505635e-15</x:v>
      </x:c>
      <x:c r="E523" s="53" t="n">
        <x:v>1e-7</x:v>
      </x:c>
    </x:row>
    <x:row r="524" ht="25" customHeight="1">
      <x:c r="A524" s="2" t="str">
        <x:v>تغییر کیفیت RTP transaction_bearing_to_systemically_active_ratio mom ALL</x:v>
      </x:c>
      <x:c r="B524" s="51" t="n">
        <x:f>'عملیات'!G567</x:f>
        <x:v>0.8100000000000023</x:v>
      </x:c>
      <x:c r="C524" s="51" t="n">
        <x:v>0.81</x:v>
      </x:c>
      <x:c r="D524" s="52" t="n">
        <x:f>B524-C524</x:f>
        <x:v>2.220446049250313e-15</x:v>
      </x:c>
      <x:c r="E524" s="53" t="n">
        <x:v>1e-7</x:v>
      </x:c>
    </x:row>
    <x:row r="525" ht="25" customHeight="1">
      <x:c r="A525" s="2" t="str">
        <x:v>تغییر کیفیت NOV transaction_bearing_to_systemically_active_ratio mom POS</x:v>
      </x:c>
      <x:c r="B525" s="51" t="n">
        <x:f>'عملیات'!G569</x:f>
        <x:v>-0.7700000000000102</x:v>
      </x:c>
      <x:c r="C525" s="51" t="n">
        <x:v>-0.77</x:v>
      </x:c>
      <x:c r="D525" s="52" t="n">
        <x:f>B525-C525</x:f>
        <x:v>-1.021405182655144e-14</x:v>
      </x:c>
      <x:c r="E525" s="53" t="n">
        <x:v>1e-7</x:v>
      </x:c>
    </x:row>
    <x:row r="526" ht="25" customHeight="1">
      <x:c r="A526" s="2" t="str">
        <x:v>تغییر کیفیت NOV transaction_bearing_to_systemically_active_ratio mom IPG</x:v>
      </x:c>
      <x:c r="B526" s="51" t="n">
        <x:f>'عملیات'!G571</x:f>
        <x:v>-4.049999999999997</x:v>
      </x:c>
      <x:c r="C526" s="51" t="n">
        <x:v>-4.05</x:v>
      </x:c>
      <x:c r="D526" s="52" t="n">
        <x:f>B526-C526</x:f>
        <x:v>2.6645352591003757e-15</x:v>
      </x:c>
      <x:c r="E526" s="53" t="n">
        <x:v>1e-7</x:v>
      </x:c>
    </x:row>
    <x:row r="527" ht="25" customHeight="1">
      <x:c r="A527" s="2" t="str">
        <x:v>تغییر کیفیت NOV transaction_bearing_to_systemically_active_ratio mom USSD</x:v>
      </x:c>
      <x:c r="B527" s="51" t="n">
        <x:f>'عملیات'!G573</x:f>
        <x:v>0</x:v>
      </x:c>
      <x:c r="C527" s="51" t="n">
        <x:v>0</x:v>
      </x:c>
      <x:c r="D527" s="52" t="n">
        <x:f>B527-C527</x:f>
        <x:v>0</x:v>
      </x:c>
      <x:c r="E527" s="53" t="n">
        <x:v>1e-7</x:v>
      </x:c>
    </x:row>
    <x:row r="528" ht="25" customHeight="1">
      <x:c r="A528" s="2" t="str">
        <x:v>تغییر کیفیت NOV transaction_bearing_to_systemically_active_ratio mom MOBILE</x:v>
      </x:c>
      <x:c r="B528" s="51" t="n">
        <x:f>'عملیات'!G575</x:f>
        <x:v>0</x:v>
      </x:c>
      <x:c r="C528" s="51" t="n">
        <x:v>0</x:v>
      </x:c>
      <x:c r="D528" s="52" t="n">
        <x:f>B528-C528</x:f>
        <x:v>0</x:v>
      </x:c>
      <x:c r="E528" s="53" t="n">
        <x:v>1e-7</x:v>
      </x:c>
    </x:row>
    <x:row r="529" ht="25" customHeight="1">
      <x:c r="A529" s="2" t="str">
        <x:v>تغییر کیفیت NOV transaction_bearing_to_systemically_active_ratio mom ALL</x:v>
      </x:c>
      <x:c r="B529" s="51" t="n">
        <x:f>'عملیات'!G577</x:f>
        <x:v>-0.769999999999996</x:v>
      </x:c>
      <x:c r="C529" s="51" t="n">
        <x:v>-0.77</x:v>
      </x:c>
      <x:c r="D529" s="52" t="n">
        <x:f>B529-C529</x:f>
        <x:v>3.9968028886505635e-15</x:v>
      </x:c>
      <x:c r="E529" s="53" t="n">
        <x:v>1e-7</x:v>
      </x:c>
    </x:row>
    <x:row r="530" ht="25" customHeight="1">
      <x:c r="A530" s="2" t="str">
        <x:v>تغییر کیفیت PEP transaction_bearing_to_systemically_active_ratio mom POS</x:v>
      </x:c>
      <x:c r="B530" s="51" t="n">
        <x:f>'عملیات'!G579</x:f>
        <x:v>-0.12999999999999545</x:v>
      </x:c>
      <x:c r="C530" s="51" t="n">
        <x:v>-0.13</x:v>
      </x:c>
      <x:c r="D530" s="52" t="n">
        <x:f>B530-C530</x:f>
        <x:v>4.551914400963142e-15</x:v>
      </x:c>
      <x:c r="E530" s="53" t="n">
        <x:v>1e-7</x:v>
      </x:c>
    </x:row>
    <x:row r="531" ht="25" customHeight="1">
      <x:c r="A531" s="2" t="str">
        <x:v>تغییر کیفیت PEP transaction_bearing_to_systemically_active_ratio mom IPG</x:v>
      </x:c>
      <x:c r="B531" s="51" t="n">
        <x:f>'عملیات'!G581</x:f>
        <x:v>-0.11999999999999922</x:v>
      </x:c>
      <x:c r="C531" s="51" t="n">
        <x:v>-0.12</x:v>
      </x:c>
      <x:c r="D531" s="52" t="n">
        <x:f>B531-C531</x:f>
        <x:v>7.771561172376096e-16</x:v>
      </x:c>
      <x:c r="E531" s="53" t="n">
        <x:v>1e-7</x:v>
      </x:c>
    </x:row>
    <x:row r="532" ht="25" customHeight="1">
      <x:c r="A532" s="2" t="str">
        <x:v>تغییر کیفیت PEP transaction_bearing_to_systemically_active_ratio mom USSD</x:v>
      </x:c>
      <x:c r="B532" s="51" t="n">
        <x:f>'عملیات'!G583</x:f>
        <x:v>0</x:v>
      </x:c>
      <x:c r="C532" s="51" t="n">
        <x:v>0</x:v>
      </x:c>
      <x:c r="D532" s="52" t="n">
        <x:f>B532-C532</x:f>
        <x:v>0</x:v>
      </x:c>
      <x:c r="E532" s="53" t="n">
        <x:v>1e-7</x:v>
      </x:c>
    </x:row>
    <x:row r="533" ht="25" customHeight="1">
      <x:c r="A533" s="2" t="str">
        <x:v>تغییر کیفیت PEP transaction_bearing_to_systemically_active_ratio mom ALL</x:v>
      </x:c>
      <x:c r="B533" s="51" t="n">
        <x:f>'عملیات'!G587</x:f>
        <x:v>-0.20000000000000284</x:v>
      </x:c>
      <x:c r="C533" s="51" t="n">
        <x:v>-0.2</x:v>
      </x:c>
      <x:c r="D533" s="52" t="n">
        <x:f>B533-C533</x:f>
        <x:v>-2.831068712794149e-15</x:v>
      </x:c>
      <x:c r="E533" s="53" t="n">
        <x:v>1e-7</x:v>
      </x:c>
    </x:row>
    <x:row r="534" ht="25" customHeight="1">
      <x:c r="A534" s="2" t="str">
        <x:v>تغییر کیفیت ARV transaction_bearing_to_systemically_active_ratio mom POS</x:v>
      </x:c>
      <x:c r="B534" s="51" t="n">
        <x:f>'عملیات'!G589</x:f>
        <x:v>1.4399999999999977</x:v>
      </x:c>
      <x:c r="C534" s="51" t="n">
        <x:v>1.44</x:v>
      </x:c>
      <x:c r="D534" s="52" t="n">
        <x:f>B534-C534</x:f>
        <x:v>-2.220446049250313e-15</x:v>
      </x:c>
      <x:c r="E534" s="53" t="n">
        <x:v>1e-7</x:v>
      </x:c>
    </x:row>
    <x:row r="535" ht="25" customHeight="1">
      <x:c r="A535" s="2" t="str">
        <x:v>تغییر کیفیت ARV transaction_bearing_to_systemically_active_ratio mom IPG</x:v>
      </x:c>
      <x:c r="B535" s="51" t="n">
        <x:f>'عملیات'!G591</x:f>
        <x:v>2.09</x:v>
      </x:c>
      <x:c r="C535" s="51" t="n">
        <x:v>2.09</x:v>
      </x:c>
      <x:c r="D535" s="52" t="n">
        <x:f>B535-C535</x:f>
        <x:v>0</x:v>
      </x:c>
      <x:c r="E535" s="53" t="n">
        <x:v>1e-7</x:v>
      </x:c>
    </x:row>
    <x:row r="536" ht="25" customHeight="1">
      <x:c r="A536" s="2" t="str">
        <x:v>تغییر کیفیت ARV transaction_bearing_to_systemically_active_ratio mom USSD</x:v>
      </x:c>
      <x:c r="B536" s="51" t="n">
        <x:f>'عملیات'!G593</x:f>
        <x:v>0</x:v>
      </x:c>
      <x:c r="C536" s="51" t="n">
        <x:v>0</x:v>
      </x:c>
      <x:c r="D536" s="52" t="n">
        <x:f>B536-C536</x:f>
        <x:v>0</x:v>
      </x:c>
      <x:c r="E536" s="53" t="n">
        <x:v>1e-7</x:v>
      </x:c>
    </x:row>
    <x:row r="537" ht="25" customHeight="1">
      <x:c r="A537" s="2" t="str">
        <x:v>تغییر کیفیت ARV transaction_bearing_to_systemically_active_ratio mom MOBILE</x:v>
      </x:c>
      <x:c r="B537" s="51" t="n">
        <x:f>'عملیات'!G595</x:f>
        <x:v>5</x:v>
      </x:c>
      <x:c r="C537" s="51" t="n">
        <x:v>5</x:v>
      </x:c>
      <x:c r="D537" s="52" t="n">
        <x:f>B537-C537</x:f>
        <x:v>0</x:v>
      </x:c>
      <x:c r="E537" s="53" t="n">
        <x:v>1e-7</x:v>
      </x:c>
    </x:row>
    <x:row r="538" ht="25" customHeight="1">
      <x:c r="A538" s="2" t="str">
        <x:v>تغییر کیفیت ARV transaction_bearing_to_systemically_active_ratio mom ALL</x:v>
      </x:c>
      <x:c r="B538" s="51" t="n">
        <x:f>'عملیات'!G597</x:f>
        <x:v>1.4299999999999926</x:v>
      </x:c>
      <x:c r="C538" s="51" t="n">
        <x:v>1.43</x:v>
      </x:c>
      <x:c r="D538" s="52" t="n">
        <x:f>B538-C538</x:f>
        <x:v>-7.327471962526033e-15</x:v>
      </x:c>
      <x:c r="E538" s="53" t="n">
        <x:v>1e-7</x:v>
      </x:c>
    </x:row>
    <x:row r="539" ht="25" customHeight="1">
      <x:c r="A539" s="2" t="str">
        <x:v>تغییر کیفیت KISH transaction_bearing_to_systemically_active_ratio mom POS</x:v>
      </x:c>
      <x:c r="B539" s="51" t="n">
        <x:f>'عملیات'!G599</x:f>
        <x:v>0.7600000000000051</x:v>
      </x:c>
      <x:c r="C539" s="51" t="n">
        <x:v>0.76</x:v>
      </x:c>
      <x:c r="D539" s="52" t="n">
        <x:f>B539-C539</x:f>
        <x:v>5.10702591327572e-15</x:v>
      </x:c>
      <x:c r="E539" s="53" t="n">
        <x:v>1e-7</x:v>
      </x:c>
    </x:row>
    <x:row r="540" ht="25" customHeight="1">
      <x:c r="A540" s="2" t="str">
        <x:v>تغییر کیفیت KISH transaction_bearing_to_systemically_active_ratio mom IPG</x:v>
      </x:c>
      <x:c r="B540" s="51" t="n">
        <x:f>'عملیات'!G601</x:f>
        <x:v>0.6599999999999997</x:v>
      </x:c>
      <x:c r="C540" s="51" t="n">
        <x:v>0.66</x:v>
      </x:c>
      <x:c r="D540" s="52" t="n">
        <x:f>B540-C540</x:f>
        <x:v>-3.3306690738754696e-16</x:v>
      </x:c>
      <x:c r="E540" s="53" t="n">
        <x:v>1e-7</x:v>
      </x:c>
    </x:row>
    <x:row r="541" ht="25" customHeight="1">
      <x:c r="A541" s="2" t="str">
        <x:v>تغییر کیفیت KISH transaction_bearing_to_systemically_active_ratio mom USSD</x:v>
      </x:c>
      <x:c r="B541" s="51" t="n">
        <x:f>'عملیات'!G603</x:f>
        <x:v>0</x:v>
      </x:c>
      <x:c r="C541" s="51" t="n">
        <x:v>0</x:v>
      </x:c>
      <x:c r="D541" s="52" t="n">
        <x:f>B541-C541</x:f>
        <x:v>0</x:v>
      </x:c>
      <x:c r="E541" s="53" t="n">
        <x:v>1e-7</x:v>
      </x:c>
    </x:row>
    <x:row r="542" ht="25" customHeight="1">
      <x:c r="A542" s="2" t="str">
        <x:v>تغییر کیفیت KISH transaction_bearing_to_systemically_active_ratio mom MOBILE</x:v>
      </x:c>
      <x:c r="B542" s="51" t="n">
        <x:f>'عملیات'!G605</x:f>
        <x:v>0</x:v>
      </x:c>
      <x:c r="C542" s="51" t="n">
        <x:v>0</x:v>
      </x:c>
      <x:c r="D542" s="52" t="n">
        <x:f>B542-C542</x:f>
        <x:v>0</x:v>
      </x:c>
      <x:c r="E542" s="53" t="n">
        <x:v>1e-7</x:v>
      </x:c>
    </x:row>
    <x:row r="543" ht="25" customHeight="1">
      <x:c r="A543" s="2" t="str">
        <x:v>تغییر کیفیت KISH transaction_bearing_to_systemically_active_ratio mom ALL</x:v>
      </x:c>
      <x:c r="B543" s="51" t="n">
        <x:f>'عملیات'!G607</x:f>
        <x:v>2.4399999999999977</x:v>
      </x:c>
      <x:c r="C543" s="51" t="n">
        <x:v>2.44</x:v>
      </x:c>
      <x:c r="D543" s="52" t="n">
        <x:f>B543-C543</x:f>
        <x:v>-2.220446049250313e-15</x:v>
      </x:c>
      <x:c r="E543" s="53" t="n">
        <x:v>1e-7</x:v>
      </x:c>
    </x:row>
    <x:row r="544" ht="25" customHeight="1">
      <x:c r="A544" s="2" t="str">
        <x:v>تغییر کیفیت SEP transaction_bearing_to_systemically_active_ratio mom POS</x:v>
      </x:c>
      <x:c r="B544" s="51" t="n">
        <x:f>'عملیات'!G609</x:f>
        <x:v>-0.7400000000000091</x:v>
      </x:c>
      <x:c r="C544" s="51" t="n">
        <x:v>-0.74</x:v>
      </x:c>
      <x:c r="D544" s="52" t="n">
        <x:f>B544-C544</x:f>
        <x:v>-9.103828801926284e-15</x:v>
      </x:c>
      <x:c r="E544" s="53" t="n">
        <x:v>1e-7</x:v>
      </x:c>
    </x:row>
    <x:row r="545" ht="25" customHeight="1">
      <x:c r="A545" s="2" t="str">
        <x:v>تغییر کیفیت SEP transaction_bearing_to_systemically_active_ratio mom IPG</x:v>
      </x:c>
      <x:c r="B545" s="51" t="n">
        <x:f>'عملیات'!G611</x:f>
        <x:v>-6</x:v>
      </x:c>
      <x:c r="C545" s="51" t="n">
        <x:v>-6</x:v>
      </x:c>
      <x:c r="D545" s="52" t="n">
        <x:f>B545-C545</x:f>
        <x:v>0</x:v>
      </x:c>
      <x:c r="E545" s="53" t="n">
        <x:v>1e-7</x:v>
      </x:c>
    </x:row>
    <x:row r="546" ht="25" customHeight="1">
      <x:c r="A546" s="2" t="str">
        <x:v>تغییر کیفیت SEP transaction_bearing_to_systemically_active_ratio mom USSD</x:v>
      </x:c>
      <x:c r="B546" s="51" t="n">
        <x:f>'عملیات'!G613</x:f>
        <x:v>-1.7600000000000016</x:v>
      </x:c>
      <x:c r="C546" s="51" t="n">
        <x:v>-1.76</x:v>
      </x:c>
      <x:c r="D546" s="52" t="n">
        <x:f>B546-C546</x:f>
        <x:v>-1.5543122344752192e-15</x:v>
      </x:c>
      <x:c r="E546" s="53" t="n">
        <x:v>1e-7</x:v>
      </x:c>
    </x:row>
    <x:row r="547" ht="25" customHeight="1">
      <x:c r="A547" s="2" t="str">
        <x:v>تغییر کیفیت SEP transaction_bearing_to_systemically_active_ratio mom MOBILE</x:v>
      </x:c>
      <x:c r="B547" s="51" t="n">
        <x:f>'عملیات'!G615</x:f>
        <x:v>13.079999999999998</x:v>
      </x:c>
      <x:c r="C547" s="51" t="n">
        <x:v>13.08</x:v>
      </x:c>
      <x:c r="D547" s="52" t="n">
        <x:f>B547-C547</x:f>
        <x:v>-1.7763568394002505e-15</x:v>
      </x:c>
      <x:c r="E547" s="53" t="n">
        <x:v>1e-7</x:v>
      </x:c>
    </x:row>
    <x:row r="548" ht="25" customHeight="1">
      <x:c r="A548" s="2" t="str">
        <x:v>تغییر کیفیت SEP transaction_bearing_to_systemically_active_ratio mom ALL</x:v>
      </x:c>
      <x:c r="B548" s="51" t="n">
        <x:f>'عملیات'!G617</x:f>
        <x:v>-1.9399999999999977</x:v>
      </x:c>
      <x:c r="C548" s="51" t="n">
        <x:v>-1.94</x:v>
      </x:c>
      <x:c r="D548" s="52" t="n">
        <x:f>B548-C548</x:f>
        <x:v>2.220446049250313e-15</x:v>
      </x:c>
      <x:c r="E548" s="53" t="n">
        <x:v>1e-7</x:v>
      </x:c>
    </x:row>
    <x:row r="549" ht="25" customHeight="1">
      <x:c r="A549" s="2" t="str">
        <x:v>تغییر کیفیت AP transaction_bearing_to_systemically_active_ratio mom POS</x:v>
      </x:c>
      <x:c r="B549" s="51" t="n">
        <x:f>'عملیات'!G619</x:f>
        <x:v>1.1799999999999926</x:v>
      </x:c>
      <x:c r="C549" s="51" t="n">
        <x:v>1.18</x:v>
      </x:c>
      <x:c r="D549" s="52" t="n">
        <x:f>B549-C549</x:f>
        <x:v>-7.327471962526033e-15</x:v>
      </x:c>
      <x:c r="E549" s="53" t="n">
        <x:v>1e-7</x:v>
      </x:c>
    </x:row>
    <x:row r="550" ht="25" customHeight="1">
      <x:c r="A550" s="2" t="str">
        <x:v>تغییر کیفیت AP transaction_bearing_to_systemically_active_ratio mom IPG</x:v>
      </x:c>
      <x:c r="B550" s="51" t="n">
        <x:f>'عملیات'!G621</x:f>
        <x:v>1.4900000000000002</x:v>
      </x:c>
      <x:c r="C550" s="51" t="n">
        <x:v>1.49</x:v>
      </x:c>
      <x:c r="D550" s="52" t="n">
        <x:f>B550-C550</x:f>
        <x:v>2.220446049250313e-16</x:v>
      </x:c>
      <x:c r="E550" s="53" t="n">
        <x:v>1e-7</x:v>
      </x:c>
    </x:row>
    <x:row r="551" ht="25" customHeight="1">
      <x:c r="A551" s="2" t="str">
        <x:v>تغییر کیفیت AP transaction_bearing_to_systemically_active_ratio mom USSD</x:v>
      </x:c>
      <x:c r="B551" s="51" t="n">
        <x:f>'عملیات'!G623</x:f>
        <x:v>-3.280000000000001</x:v>
      </x:c>
      <x:c r="C551" s="51" t="n">
        <x:v>-3.28</x:v>
      </x:c>
      <x:c r="D551" s="52" t="n">
        <x:f>B551-C551</x:f>
        <x:v>-1.3322676295501878e-15</x:v>
      </x:c>
      <x:c r="E551" s="53" t="n">
        <x:v>1e-7</x:v>
      </x:c>
    </x:row>
    <x:row r="552" ht="25" customHeight="1">
      <x:c r="A552" s="2" t="str">
        <x:v>تغییر کیفیت AP transaction_bearing_to_systemically_active_ratio mom MOBILE</x:v>
      </x:c>
      <x:c r="B552" s="51" t="n">
        <x:f>'عملیات'!G625</x:f>
        <x:v>0</x:v>
      </x:c>
      <x:c r="C552" s="51" t="n">
        <x:v>0</x:v>
      </x:c>
      <x:c r="D552" s="52" t="n">
        <x:f>B552-C552</x:f>
        <x:v>0</x:v>
      </x:c>
      <x:c r="E552" s="53" t="n">
        <x:v>1e-7</x:v>
      </x:c>
    </x:row>
    <x:row r="553" ht="25" customHeight="1">
      <x:c r="A553" s="2" t="str">
        <x:v>تغییر کیفیت AP transaction_bearing_to_systemically_active_ratio mom ALL</x:v>
      </x:c>
      <x:c r="B553" s="51" t="n">
        <x:f>'عملیات'!G627</x:f>
        <x:v>1.5600000000000023</x:v>
      </x:c>
      <x:c r="C553" s="51" t="n">
        <x:v>1.56</x:v>
      </x:c>
      <x:c r="D553" s="52" t="n">
        <x:f>B553-C553</x:f>
        <x:v>2.220446049250313e-15</x:v>
      </x:c>
      <x:c r="E553" s="53" t="n">
        <x:v>1e-7</x:v>
      </x:c>
    </x:row>
    <x:row r="554" ht="25" customHeight="1">
      <x:c r="A554" s="2" t="str">
        <x:v>تغییر کیفیت SPH transaction_bearing_to_systemically_active_ratio mom POS</x:v>
      </x:c>
      <x:c r="B554" s="51" t="n">
        <x:f>'عملیات'!G629</x:f>
        <x:v>0.5</x:v>
      </x:c>
      <x:c r="C554" s="51" t="n">
        <x:v>0.5</x:v>
      </x:c>
      <x:c r="D554" s="52" t="n">
        <x:f>B554-C554</x:f>
        <x:v>0</x:v>
      </x:c>
      <x:c r="E554" s="53" t="n">
        <x:v>1e-7</x:v>
      </x:c>
    </x:row>
    <x:row r="555" ht="25" customHeight="1">
      <x:c r="A555" s="2" t="str">
        <x:v>تغییر کیفیت SPH transaction_bearing_to_systemically_active_ratio mom IPG</x:v>
      </x:c>
      <x:c r="B555" s="51" t="n">
        <x:f>'عملیات'!G631</x:f>
        <x:v>1.1500000000000004</x:v>
      </x:c>
      <x:c r="C555" s="51" t="n">
        <x:v>1.15</x:v>
      </x:c>
      <x:c r="D555" s="52" t="n">
        <x:f>B555-C555</x:f>
        <x:v>4.440892098500626e-16</x:v>
      </x:c>
      <x:c r="E555" s="53" t="n">
        <x:v>1e-7</x:v>
      </x:c>
    </x:row>
    <x:row r="556" ht="25" customHeight="1">
      <x:c r="A556" s="2" t="str">
        <x:v>تغییر کیفیت SPH transaction_bearing_to_systemically_active_ratio mom USSD</x:v>
      </x:c>
      <x:c r="B556" s="51" t="n">
        <x:f>'عملیات'!G633</x:f>
        <x:v>0</x:v>
      </x:c>
      <x:c r="C556" s="51" t="n">
        <x:v>0</x:v>
      </x:c>
      <x:c r="D556" s="52" t="n">
        <x:f>B556-C556</x:f>
        <x:v>0</x:v>
      </x:c>
      <x:c r="E556" s="53" t="n">
        <x:v>1e-7</x:v>
      </x:c>
    </x:row>
    <x:row r="557" ht="25" customHeight="1">
      <x:c r="A557" s="2" t="str">
        <x:v>تغییر کیفیت SPH transaction_bearing_to_systemically_active_ratio mom MOBILE</x:v>
      </x:c>
      <x:c r="B557" s="51" t="n">
        <x:f>'عملیات'!G635</x:f>
        <x:v>1.8700000000000045</x:v>
      </x:c>
      <x:c r="C557" s="51" t="n">
        <x:v>1.87</x:v>
      </x:c>
      <x:c r="D557" s="52" t="n">
        <x:f>B557-C557</x:f>
        <x:v>4.440892098500626e-15</x:v>
      </x:c>
      <x:c r="E557" s="53" t="n">
        <x:v>1e-7</x:v>
      </x:c>
    </x:row>
    <x:row r="558" ht="25" customHeight="1">
      <x:c r="A558" s="2" t="str">
        <x:v>تغییر کیفیت SPH transaction_bearing_to_systemically_active_ratio mom ALL</x:v>
      </x:c>
      <x:c r="B558" s="51" t="n">
        <x:f>'عملیات'!G637</x:f>
        <x:v>0.5900000000000034</x:v>
      </x:c>
      <x:c r="C558" s="51" t="n">
        <x:v>0.59</x:v>
      </x:c>
      <x:c r="D558" s="52" t="n">
        <x:f>B558-C558</x:f>
        <x:v>3.4416913763379853e-15</x:v>
      </x:c>
      <x:c r="E558" s="53" t="n">
        <x:v>1e-7</x:v>
      </x:c>
    </x:row>
    <x:row r="559" ht="25" customHeight="1">
      <x:c r="A559" s="2" t="str">
        <x:v>تغییر کیفیت DAM transaction_bearing_to_systemically_active_ratio mom POS</x:v>
      </x:c>
      <x:c r="B559" s="51" t="n">
        <x:f>'عملیات'!G639</x:f>
        <x:v>-2.3800000000000026</x:v>
      </x:c>
      <x:c r="C559" s="51" t="n">
        <x:v>-2.38</x:v>
      </x:c>
      <x:c r="D559" s="52" t="n">
        <x:f>B559-C559</x:f>
        <x:v>-2.6645352591003757e-15</x:v>
      </x:c>
      <x:c r="E559" s="53" t="n">
        <x:v>1e-7</x:v>
      </x:c>
    </x:row>
    <x:row r="560" ht="25" customHeight="1">
      <x:c r="A560" s="2" t="str">
        <x:v>تغییر کیفیت DAM transaction_bearing_to_systemically_active_ratio mom IPG</x:v>
      </x:c>
      <x:c r="B560" s="51" t="n">
        <x:f>'عملیات'!G641</x:f>
        <x:v>4.829999999999998</x:v>
      </x:c>
      <x:c r="C560" s="51" t="n">
        <x:v>4.83</x:v>
      </x:c>
      <x:c r="D560" s="52" t="n">
        <x:f>B560-C560</x:f>
        <x:v>-1.7763568394002505e-15</x:v>
      </x:c>
      <x:c r="E560" s="53" t="n">
        <x:v>1e-7</x:v>
      </x:c>
    </x:row>
    <x:row r="561" ht="25" customHeight="1">
      <x:c r="A561" s="2" t="str">
        <x:v>تغییر کیفیت DAM transaction_bearing_to_systemically_active_ratio mom USSD</x:v>
      </x:c>
      <x:c r="B561" s="51" t="n">
        <x:f>'عملیات'!G643</x:f>
        <x:v>0</x:v>
      </x:c>
      <x:c r="C561" s="51" t="n">
        <x:v>0</x:v>
      </x:c>
      <x:c r="D561" s="52" t="n">
        <x:f>B561-C561</x:f>
        <x:v>0</x:v>
      </x:c>
      <x:c r="E561" s="53" t="n">
        <x:v>1e-7</x:v>
      </x:c>
    </x:row>
    <x:row r="562" ht="25" customHeight="1">
      <x:c r="A562" s="2" t="str">
        <x:v>تغییر کیفیت DAM transaction_bearing_to_systemically_active_ratio mom MOBILE</x:v>
      </x:c>
      <x:c r="B562" s="51" t="n">
        <x:f>'عملیات'!G645</x:f>
        <x:v>0</x:v>
      </x:c>
      <x:c r="C562" s="51" t="n">
        <x:v>0</x:v>
      </x:c>
      <x:c r="D562" s="52" t="n">
        <x:f>B562-C562</x:f>
        <x:v>0</x:v>
      </x:c>
      <x:c r="E562" s="53" t="n">
        <x:v>1e-7</x:v>
      </x:c>
    </x:row>
    <x:row r="563" ht="25" customHeight="1">
      <x:c r="A563" s="2" t="str">
        <x:v>تغییر کیفیت DAM transaction_bearing_to_systemically_active_ratio mom ALL</x:v>
      </x:c>
      <x:c r="B563" s="51" t="n">
        <x:f>'عملیات'!G647</x:f>
        <x:v>-2.3799999999999955</x:v>
      </x:c>
      <x:c r="C563" s="51" t="n">
        <x:v>-2.38</x:v>
      </x:c>
      <x:c r="D563" s="52" t="n">
        <x:f>B563-C563</x:f>
        <x:v>4.440892098500626e-15</x:v>
      </x:c>
      <x:c r="E563" s="53" t="n">
        <x:v>1e-7</x:v>
      </x:c>
    </x:row>
    <x:row r="564" ht="25" customHeight="1">
      <x:c r="A564" s="2" t="str">
        <x:v>تغییر کیفیت FAN transaction_bearing_to_systemically_active_ratio mom POS</x:v>
      </x:c>
      <x:c r="B564" s="51" t="n">
        <x:f>'عملیات'!G649</x:f>
        <x:v>-3.0799999999999983</x:v>
      </x:c>
      <x:c r="C564" s="51" t="n">
        <x:v>-3.08</x:v>
      </x:c>
      <x:c r="D564" s="52" t="n">
        <x:f>B564-C564</x:f>
        <x:v>1.7763568394002505e-15</x:v>
      </x:c>
      <x:c r="E564" s="53" t="n">
        <x:v>1e-7</x:v>
      </x:c>
    </x:row>
    <x:row r="565" ht="25" customHeight="1">
      <x:c r="A565" s="2" t="str">
        <x:v>تغییر کیفیت FAN transaction_bearing_to_systemically_active_ratio mom IPG</x:v>
      </x:c>
      <x:c r="B565" s="51" t="n">
        <x:f>'عملیات'!G651</x:f>
        <x:v>13.96</x:v>
      </x:c>
      <x:c r="C565" s="51" t="n">
        <x:v>13.96</x:v>
      </x:c>
      <x:c r="D565" s="52" t="n">
        <x:f>B565-C565</x:f>
        <x:v>0</x:v>
      </x:c>
      <x:c r="E565" s="53" t="n">
        <x:v>1e-7</x:v>
      </x:c>
    </x:row>
    <x:row r="566" ht="25" customHeight="1">
      <x:c r="A566" s="2" t="str">
        <x:v>تغییر کیفیت FAN transaction_bearing_to_systemically_active_ratio mom USSD</x:v>
      </x:c>
      <x:c r="B566" s="51" t="n">
        <x:f>'عملیات'!G653</x:f>
        <x:v>0</x:v>
      </x:c>
      <x:c r="C566" s="51" t="n">
        <x:v>0</x:v>
      </x:c>
      <x:c r="D566" s="52" t="n">
        <x:f>B566-C566</x:f>
        <x:v>0</x:v>
      </x:c>
      <x:c r="E566" s="53" t="n">
        <x:v>1e-7</x:v>
      </x:c>
    </x:row>
    <x:row r="567" ht="25" customHeight="1">
      <x:c r="A567" s="2" t="str">
        <x:v>تغییر کیفیت FAN transaction_bearing_to_systemically_active_ratio mom MOBILE</x:v>
      </x:c>
      <x:c r="B567" s="51" t="n">
        <x:f>'عملیات'!G655</x:f>
        <x:v>-100</x:v>
      </x:c>
      <x:c r="C567" s="51" t="n">
        <x:v>-100</x:v>
      </x:c>
      <x:c r="D567" s="52" t="n">
        <x:f>B567-C567</x:f>
        <x:v>0</x:v>
      </x:c>
      <x:c r="E567" s="53" t="n">
        <x:v>1e-7</x:v>
      </x:c>
    </x:row>
    <x:row r="568" ht="25" customHeight="1">
      <x:c r="A568" s="2" t="str">
        <x:v>تغییر کیفیت FAN transaction_bearing_to_systemically_active_ratio mom ALL</x:v>
      </x:c>
      <x:c r="B568" s="51" t="n">
        <x:f>'عملیات'!G657</x:f>
        <x:v>-3.039999999999999</x:v>
      </x:c>
      <x:c r="C568" s="51" t="n">
        <x:v>-3.04</x:v>
      </x:c>
      <x:c r="D568" s="52" t="n">
        <x:f>B568-C568</x:f>
        <x:v>8.881784197001252e-16</x:v>
      </x:c>
      <x:c r="E568" s="53" t="n">
        <x:v>1e-7</x:v>
      </x:c>
    </x:row>
    <x:row r="569" ht="25" customHeight="1">
      <x:c r="A569" s="2" t="str">
        <x:v>تغییر کیفیت NETWORK transaction_bearing_to_systemically_active_ratio mom POS</x:v>
      </x:c>
      <x:c r="B569" s="51" t="n">
        <x:f>'عملیات'!G659</x:f>
        <x:v>-0.06999999999999318</x:v>
      </x:c>
      <x:c r="C569" s="51" t="n">
        <x:v>-0.07</x:v>
      </x:c>
      <x:c r="D569" s="52" t="n">
        <x:f>B569-C569</x:f>
        <x:v>6.827871601444713e-15</x:v>
      </x:c>
      <x:c r="E569" s="53" t="n">
        <x:v>1e-7</x:v>
      </x:c>
    </x:row>
    <x:row r="570" ht="25" customHeight="1">
      <x:c r="A570" s="2" t="str">
        <x:v>تغییر کیفیت NETWORK transaction_bearing_to_systemically_active_ratio mom IPG</x:v>
      </x:c>
      <x:c r="B570" s="51" t="n">
        <x:f>'عملیات'!G661</x:f>
        <x:v>-0.6199999999999974</x:v>
      </x:c>
      <x:c r="C570" s="51" t="n">
        <x:v>-0.62</x:v>
      </x:c>
      <x:c r="D570" s="52" t="n">
        <x:f>B570-C570</x:f>
        <x:v>2.55351295663786e-15</x:v>
      </x:c>
      <x:c r="E570" s="53" t="n">
        <x:v>1e-7</x:v>
      </x:c>
    </x:row>
    <x:row r="571" ht="25" customHeight="1">
      <x:c r="A571" s="2" t="str">
        <x:v>تغییر کیفیت NETWORK transaction_bearing_to_systemically_active_ratio mom USSD</x:v>
      </x:c>
      <x:c r="B571" s="51" t="n">
        <x:f>'عملیات'!G663</x:f>
        <x:v>-0.8800000000000026</x:v>
      </x:c>
      <x:c r="C571" s="51" t="n">
        <x:v>-0.88</x:v>
      </x:c>
      <x:c r="D571" s="52" t="n">
        <x:f>B571-C571</x:f>
        <x:v>-2.55351295663786e-15</x:v>
      </x:c>
      <x:c r="E571" s="53" t="n">
        <x:v>1e-7</x:v>
      </x:c>
    </x:row>
    <x:row r="572" ht="25" customHeight="1">
      <x:c r="A572" s="2" t="str">
        <x:v>تغییر کیفیت NETWORK transaction_bearing_to_systemically_active_ratio mom MOBILE</x:v>
      </x:c>
      <x:c r="B572" s="51" t="n">
        <x:f>'عملیات'!G665</x:f>
        <x:v>2.8599999999999994</x:v>
      </x:c>
      <x:c r="C572" s="51" t="n">
        <x:v>2.86</x:v>
      </x:c>
      <x:c r="D572" s="52" t="n">
        <x:f>B572-C572</x:f>
        <x:v>-4.440892098500626e-16</x:v>
      </x:c>
      <x:c r="E572" s="53" t="n">
        <x:v>1e-7</x:v>
      </x:c>
    </x:row>
    <x:row r="573" ht="25" customHeight="1">
      <x:c r="A573" s="2" t="str">
        <x:v>تغییر کیفیت NETWORK transaction_bearing_to_systemically_active_ratio mom ALL</x:v>
      </x:c>
      <x:c r="B573" s="51" t="n">
        <x:f>'عملیات'!G667</x:f>
        <x:v>-0.13000000000000966</x:v>
      </x:c>
      <x:c r="C573" s="51" t="n">
        <x:v>-0.13</x:v>
      </x:c>
      <x:c r="D573" s="52" t="n">
        <x:f>B573-C573</x:f>
        <x:v>-9.658940314238862e-15</x:v>
      </x:c>
      <x:c r="E573" s="53" t="n">
        <x:v>1e-7</x:v>
      </x:c>
    </x:row>
    <x:row r="574" ht="25" customHeight="1">
      <x:c r="A574" s="2" t="str">
        <x:v>تغییر کیفیت AP service_transaction_count_market_share mom PURCHASE</x:v>
      </x:c>
      <x:c r="B574" s="51" t="n">
        <x:f>'عملیات'!G669</x:f>
        <x:v>-0.06000000000000005</x:v>
      </x:c>
      <x:c r="C574" s="51" t="n">
        <x:v>-0.06</x:v>
      </x:c>
      <x:c r="D574" s="52" t="n">
        <x:f>B574-C574</x:f>
        <x:v>-5.551115123125783e-17</x:v>
      </x:c>
      <x:c r="E574" s="53" t="n">
        <x:v>1e-7</x:v>
      </x:c>
    </x:row>
    <x:row r="575" ht="25" customHeight="1">
      <x:c r="A575" s="2" t="str">
        <x:v>تغییر کیفیت AP service_transaction_count_market_share yoy PURCHASE</x:v>
      </x:c>
      <x:c r="B575" s="51" t="n">
        <x:f>'عملیات'!G670</x:f>
        <x:v>-0.0900000000000003</x:v>
      </x:c>
      <x:c r="C575" s="51" t="n">
        <x:v>-0.09</x:v>
      </x:c>
      <x:c r="D575" s="52" t="n">
        <x:f>B575-C575</x:f>
        <x:v>-3.0531133177191805e-16</x:v>
      </x:c>
      <x:c r="E575" s="53" t="n">
        <x:v>1e-7</x:v>
      </x:c>
    </x:row>
    <x:row r="576" ht="25" customHeight="1">
      <x:c r="A576" s="2" t="str">
        <x:v>تغییر کیفیت AP service_transaction_count_market_share mom BILL_PAYMENT_AND_TOPUP</x:v>
      </x:c>
      <x:c r="B576" s="51" t="n">
        <x:f>'عملیات'!G671</x:f>
        <x:v>-0.5500000000000007</x:v>
      </x:c>
      <x:c r="C576" s="51" t="n">
        <x:v>-0.55</x:v>
      </x:c>
      <x:c r="D576" s="52" t="n">
        <x:f>B576-C576</x:f>
        <x:v>-6.661338147750939e-16</x:v>
      </x:c>
      <x:c r="E576" s="53" t="n">
        <x:v>1e-7</x:v>
      </x:c>
    </x:row>
    <x:row r="577" ht="25" customHeight="1">
      <x:c r="A577" s="2" t="str">
        <x:v>تغییر کیفیت AP service_transaction_count_market_share yoy BILL_PAYMENT_AND_TOPUP</x:v>
      </x:c>
      <x:c r="B577" s="51" t="n">
        <x:f>'عملیات'!G672</x:f>
        <x:v>2.6900000000000013</x:v>
      </x:c>
      <x:c r="C577" s="51" t="n">
        <x:v>2.69</x:v>
      </x:c>
      <x:c r="D577" s="52" t="n">
        <x:f>B577-C577</x:f>
        <x:v>1.3322676295501878e-15</x:v>
      </x:c>
      <x:c r="E577" s="53" t="n">
        <x:v>1e-7</x:v>
      </x:c>
    </x:row>
    <x:row r="578" ht="25" customHeight="1">
      <x:c r="A578" s="2" t="str">
        <x:v>تغییر کیفیت AP service_transaction_count_market_share mom BALANCE_INQUIRY</x:v>
      </x:c>
      <x:c r="B578" s="51" t="n">
        <x:f>'عملیات'!G673</x:f>
        <x:v>-0.2699999999999996</x:v>
      </x:c>
      <x:c r="C578" s="51" t="n">
        <x:v>-0.27</x:v>
      </x:c>
      <x:c r="D578" s="52" t="n">
        <x:f>B578-C578</x:f>
        <x:v>4.440892098500626e-16</x:v>
      </x:c>
      <x:c r="E578" s="53" t="n">
        <x:v>1e-7</x:v>
      </x:c>
    </x:row>
    <x:row r="579" ht="25" customHeight="1">
      <x:c r="A579" s="2" t="str">
        <x:v>تغییر کیفیت AP service_transaction_count_market_share yoy BALANCE_INQUIRY</x:v>
      </x:c>
      <x:c r="B579" s="51" t="n">
        <x:f>'عملیات'!G674</x:f>
        <x:v>-3.3000000000000007</x:v>
      </x:c>
      <x:c r="C579" s="51" t="n">
        <x:v>-3.3</x:v>
      </x:c>
      <x:c r="D579" s="52" t="n">
        <x:f>B579-C579</x:f>
        <x:v>-8.881784197001252e-16</x:v>
      </x:c>
      <x:c r="E579" s="53" t="n">
        <x:v>1e-7</x:v>
      </x:c>
    </x:row>
    <x:row r="580" ht="25" customHeight="1">
      <x:c r="A580" s="2" t="str">
        <x:v>تغییر کیفیت DAM service_transaction_count_market_share mom PURCHASE</x:v>
      </x:c>
      <x:c r="B580" s="51" t="n">
        <x:f>'عملیات'!G675</x:f>
        <x:v>0</x:v>
      </x:c>
      <x:c r="C580" s="51" t="n">
        <x:v>0</x:v>
      </x:c>
      <x:c r="D580" s="52" t="n">
        <x:f>B580-C580</x:f>
        <x:v>0</x:v>
      </x:c>
      <x:c r="E580" s="53" t="n">
        <x:v>1e-7</x:v>
      </x:c>
    </x:row>
    <x:row r="581" ht="25" customHeight="1">
      <x:c r="A581" s="2" t="str">
        <x:v>تغییر کیفیت DAM service_transaction_count_market_share yoy PURCHASE</x:v>
      </x:c>
      <x:c r="B581" s="51" t="n">
        <x:f>'عملیات'!G676</x:f>
        <x:v>0.09</x:v>
      </x:c>
      <x:c r="C581" s="51" t="n">
        <x:v>0.09</x:v>
      </x:c>
      <x:c r="D581" s="52" t="n">
        <x:f>B581-C581</x:f>
        <x:v>0</x:v>
      </x:c>
      <x:c r="E581" s="53" t="n">
        <x:v>1e-7</x:v>
      </x:c>
    </x:row>
    <x:row r="582" ht="25" customHeight="1">
      <x:c r="A582" s="2" t="str">
        <x:v>تغییر کیفیت DAM service_transaction_count_market_share mom BILL_PAYMENT_AND_TOPUP</x:v>
      </x:c>
      <x:c r="B582" s="51" t="n">
        <x:f>'عملیات'!G677</x:f>
        <x:v>0</x:v>
      </x:c>
      <x:c r="C582" s="51" t="n">
        <x:v>0</x:v>
      </x:c>
      <x:c r="D582" s="52" t="n">
        <x:f>B582-C582</x:f>
        <x:v>0</x:v>
      </x:c>
      <x:c r="E582" s="53" t="n">
        <x:v>1e-7</x:v>
      </x:c>
    </x:row>
    <x:row r="583" ht="25" customHeight="1">
      <x:c r="A583" s="2" t="str">
        <x:v>تغییر کیفیت DAM service_transaction_count_market_share yoy BILL_PAYMENT_AND_TOPUP</x:v>
      </x:c>
      <x:c r="B583" s="51" t="n">
        <x:f>'عملیات'!G678</x:f>
        <x:v>0</x:v>
      </x:c>
      <x:c r="C583" s="51" t="n">
        <x:v>0</x:v>
      </x:c>
      <x:c r="D583" s="52" t="n">
        <x:f>B583-C583</x:f>
        <x:v>0</x:v>
      </x:c>
      <x:c r="E583" s="53" t="n">
        <x:v>1e-7</x:v>
      </x:c>
    </x:row>
    <x:row r="584" ht="25" customHeight="1">
      <x:c r="A584" s="2" t="str">
        <x:v>تغییر کیفیت DAM service_transaction_count_market_share mom BALANCE_INQUIRY</x:v>
      </x:c>
      <x:c r="B584" s="51" t="n">
        <x:f>'عملیات'!G679</x:f>
        <x:v>0.030000000000000027</x:v>
      </x:c>
      <x:c r="C584" s="51" t="n">
        <x:v>0.03</x:v>
      </x:c>
      <x:c r="D584" s="52" t="n">
        <x:f>B584-C584</x:f>
        <x:v>2.7755575615628914e-17</x:v>
      </x:c>
      <x:c r="E584" s="53" t="n">
        <x:v>1e-7</x:v>
      </x:c>
    </x:row>
    <x:row r="585" ht="25" customHeight="1">
      <x:c r="A585" s="2" t="str">
        <x:v>تغییر کیفیت DAM service_transaction_count_market_share yoy BALANCE_INQUIRY</x:v>
      </x:c>
      <x:c r="B585" s="51" t="n">
        <x:f>'عملیات'!G680</x:f>
        <x:v>0.17</x:v>
      </x:c>
      <x:c r="C585" s="51" t="n">
        <x:v>0.17</x:v>
      </x:c>
      <x:c r="D585" s="52" t="n">
        <x:f>B585-C585</x:f>
        <x:v>0</x:v>
      </x:c>
      <x:c r="E585" s="53" t="n">
        <x:v>1e-7</x:v>
      </x:c>
    </x:row>
    <x:row r="586" ht="25" customHeight="1">
      <x:c r="A586" s="2" t="str">
        <x:v>تغییر کیفیت BEP service_transaction_count_market_share mom PURCHASE</x:v>
      </x:c>
      <x:c r="B586" s="51" t="n">
        <x:f>'عملیات'!G681</x:f>
        <x:v>-0.33999999999999986</x:v>
      </x:c>
      <x:c r="C586" s="51" t="n">
        <x:v>-0.34</x:v>
      </x:c>
      <x:c r="D586" s="52" t="n">
        <x:f>B586-C586</x:f>
        <x:v>1.6653345369377348e-16</x:v>
      </x:c>
      <x:c r="E586" s="53" t="n">
        <x:v>1e-7</x:v>
      </x:c>
    </x:row>
    <x:row r="587" ht="25" customHeight="1">
      <x:c r="A587" s="2" t="str">
        <x:v>تغییر کیفیت BEP service_transaction_count_market_share yoy PURCHASE</x:v>
      </x:c>
      <x:c r="B587" s="51" t="n">
        <x:f>'عملیات'!G682</x:f>
        <x:v>1.879999999999999</x:v>
      </x:c>
      <x:c r="C587" s="51" t="n">
        <x:v>1.88</x:v>
      </x:c>
      <x:c r="D587" s="52" t="n">
        <x:f>B587-C587</x:f>
        <x:v>-8.881784197001252e-16</x:v>
      </x:c>
      <x:c r="E587" s="53" t="n">
        <x:v>1e-7</x:v>
      </x:c>
    </x:row>
    <x:row r="588" ht="25" customHeight="1">
      <x:c r="A588" s="2" t="str">
        <x:v>تغییر کیفیت BEP service_transaction_count_market_share mom BILL_PAYMENT_AND_TOPUP</x:v>
      </x:c>
      <x:c r="B588" s="51" t="n">
        <x:f>'عملیات'!G683</x:f>
        <x:v>1.3599999999999994</x:v>
      </x:c>
      <x:c r="C588" s="51" t="n">
        <x:v>1.36</x:v>
      </x:c>
      <x:c r="D588" s="52" t="n">
        <x:f>B588-C588</x:f>
        <x:v>-6.661338147750939e-16</x:v>
      </x:c>
      <x:c r="E588" s="53" t="n">
        <x:v>1e-7</x:v>
      </x:c>
    </x:row>
    <x:row r="589" ht="25" customHeight="1">
      <x:c r="A589" s="2" t="str">
        <x:v>تغییر کیفیت BEP service_transaction_count_market_share yoy BILL_PAYMENT_AND_TOPUP</x:v>
      </x:c>
      <x:c r="B589" s="51" t="n">
        <x:f>'عملیات'!G684</x:f>
        <x:v>4.080000000000002</x:v>
      </x:c>
      <x:c r="C589" s="51" t="n">
        <x:v>4.08</x:v>
      </x:c>
      <x:c r="D589" s="52" t="n">
        <x:f>B589-C589</x:f>
        <x:v>1.7763568394002505e-15</x:v>
      </x:c>
      <x:c r="E589" s="53" t="n">
        <x:v>1e-7</x:v>
      </x:c>
    </x:row>
    <x:row r="590" ht="25" customHeight="1">
      <x:c r="A590" s="2" t="str">
        <x:v>تغییر کیفیت BEP service_transaction_count_market_share mom BALANCE_INQUIRY</x:v>
      </x:c>
      <x:c r="B590" s="51" t="n">
        <x:f>'عملیات'!G685</x:f>
        <x:v>0.14000000000000057</x:v>
      </x:c>
      <x:c r="C590" s="51" t="n">
        <x:v>0.14</x:v>
      </x:c>
      <x:c r="D590" s="52" t="n">
        <x:f>B590-C590</x:f>
        <x:v>5.551115123125783e-16</x:v>
      </x:c>
      <x:c r="E590" s="53" t="n">
        <x:v>1e-7</x:v>
      </x:c>
    </x:row>
    <x:row r="591" ht="25" customHeight="1">
      <x:c r="A591" s="2" t="str">
        <x:v>تغییر کیفیت BEP service_transaction_count_market_share yoy BALANCE_INQUIRY</x:v>
      </x:c>
      <x:c r="B591" s="51" t="n">
        <x:f>'عملیات'!G686</x:f>
        <x:v>2.719999999999999</x:v>
      </x:c>
      <x:c r="C591" s="51" t="n">
        <x:v>2.72</x:v>
      </x:c>
      <x:c r="D591" s="52" t="n">
        <x:f>B591-C591</x:f>
        <x:v>-1.3322676295501878e-15</x:v>
      </x:c>
      <x:c r="E591" s="53" t="n">
        <x:v>1e-7</x:v>
      </x:c>
    </x:row>
    <x:row r="592" ht="25" customHeight="1">
      <x:c r="A592" s="2" t="str">
        <x:v>تغییر کیفیت SAD service_transaction_count_market_share mom PURCHASE</x:v>
      </x:c>
      <x:c r="B592" s="51" t="n">
        <x:f>'عملیات'!G687</x:f>
        <x:v>0.1299999999999999</x:v>
      </x:c>
      <x:c r="C592" s="51" t="n">
        <x:v>0.13</x:v>
      </x:c>
      <x:c r="D592" s="52" t="n">
        <x:f>B592-C592</x:f>
        <x:v>-1.1102230246251565e-16</x:v>
      </x:c>
      <x:c r="E592" s="53" t="n">
        <x:v>1e-7</x:v>
      </x:c>
    </x:row>
    <x:row r="593" ht="25" customHeight="1">
      <x:c r="A593" s="2" t="str">
        <x:v>تغییر کیفیت SAD service_transaction_count_market_share yoy PURCHASE</x:v>
      </x:c>
      <x:c r="B593" s="51" t="n">
        <x:f>'عملیات'!G688</x:f>
        <x:v>-1.5900000000000007</x:v>
      </x:c>
      <x:c r="C593" s="51" t="n">
        <x:v>-1.59</x:v>
      </x:c>
      <x:c r="D593" s="52" t="n">
        <x:f>B593-C593</x:f>
        <x:v>-6.661338147750939e-16</x:v>
      </x:c>
      <x:c r="E593" s="53" t="n">
        <x:v>1e-7</x:v>
      </x:c>
    </x:row>
    <x:row r="594" ht="25" customHeight="1">
      <x:c r="A594" s="2" t="str">
        <x:v>تغییر کیفیت SAD service_transaction_count_market_share mom BILL_PAYMENT_AND_TOPUP</x:v>
      </x:c>
      <x:c r="B594" s="51" t="n">
        <x:f>'عملیات'!G689</x:f>
        <x:v>0.2999999999999998</x:v>
      </x:c>
      <x:c r="C594" s="51" t="n">
        <x:v>0.3</x:v>
      </x:c>
      <x:c r="D594" s="52" t="n">
        <x:f>B594-C594</x:f>
        <x:v>-1.6653345369377348e-16</x:v>
      </x:c>
      <x:c r="E594" s="53" t="n">
        <x:v>1e-7</x:v>
      </x:c>
    </x:row>
    <x:row r="595" ht="25" customHeight="1">
      <x:c r="A595" s="2" t="str">
        <x:v>تغییر کیفیت SAD service_transaction_count_market_share yoy BILL_PAYMENT_AND_TOPUP</x:v>
      </x:c>
      <x:c r="B595" s="51" t="n">
        <x:f>'عملیات'!G690</x:f>
        <x:v>-0.5700000000000003</x:v>
      </x:c>
      <x:c r="C595" s="51" t="n">
        <x:v>-0.57</x:v>
      </x:c>
      <x:c r="D595" s="52" t="n">
        <x:f>B595-C595</x:f>
        <x:v>-3.3306690738754696e-16</x:v>
      </x:c>
      <x:c r="E595" s="53" t="n">
        <x:v>1e-7</x:v>
      </x:c>
    </x:row>
    <x:row r="596" ht="25" customHeight="1">
      <x:c r="A596" s="2" t="str">
        <x:v>تغییر کیفیت SAD service_transaction_count_market_share mom BALANCE_INQUIRY</x:v>
      </x:c>
      <x:c r="B596" s="51" t="n">
        <x:f>'عملیات'!G691</x:f>
        <x:v>0.11000000000000032</x:v>
      </x:c>
      <x:c r="C596" s="51" t="n">
        <x:v>0.11</x:v>
      </x:c>
      <x:c r="D596" s="52" t="n">
        <x:f>B596-C596</x:f>
        <x:v>3.191891195797325e-16</x:v>
      </x:c>
      <x:c r="E596" s="53" t="n">
        <x:v>1e-7</x:v>
      </x:c>
    </x:row>
    <x:row r="597" ht="25" customHeight="1">
      <x:c r="A597" s="2" t="str">
        <x:v>تغییر کیفیت SAD service_transaction_count_market_share yoy BALANCE_INQUIRY</x:v>
      </x:c>
      <x:c r="B597" s="51" t="n">
        <x:f>'عملیات'!G692</x:f>
        <x:v>-0.96</x:v>
      </x:c>
      <x:c r="C597" s="51" t="n">
        <x:v>-0.96</x:v>
      </x:c>
      <x:c r="D597" s="52" t="n">
        <x:f>B597-C597</x:f>
        <x:v>0</x:v>
      </x:c>
      <x:c r="E597" s="53" t="n">
        <x:v>1e-7</x:v>
      </x:c>
    </x:row>
    <x:row r="598" ht="25" customHeight="1">
      <x:c r="A598" s="2" t="str">
        <x:v>تغییر کیفیت PEP service_transaction_count_market_share mom PURCHASE</x:v>
      </x:c>
      <x:c r="B598" s="51" t="n">
        <x:f>'عملیات'!G693</x:f>
        <x:v>-0.03000000000000025</x:v>
      </x:c>
      <x:c r="C598" s="51" t="n">
        <x:v>-0.03</x:v>
      </x:c>
      <x:c r="D598" s="52" t="n">
        <x:f>B598-C598</x:f>
        <x:v>-2.498001805406602e-16</x:v>
      </x:c>
      <x:c r="E598" s="53" t="n">
        <x:v>1e-7</x:v>
      </x:c>
    </x:row>
    <x:row r="599" ht="25" customHeight="1">
      <x:c r="A599" s="2" t="str">
        <x:v>تغییر کیفیت PEP service_transaction_count_market_share yoy PURCHASE</x:v>
      </x:c>
      <x:c r="B599" s="51" t="n">
        <x:f>'عملیات'!G694</x:f>
        <x:v>-1.0699999999999994</x:v>
      </x:c>
      <x:c r="C599" s="51" t="n">
        <x:v>-1.07</x:v>
      </x:c>
      <x:c r="D599" s="52" t="n">
        <x:f>B599-C599</x:f>
        <x:v>6.661338147750939e-16</x:v>
      </x:c>
      <x:c r="E599" s="53" t="n">
        <x:v>1e-7</x:v>
      </x:c>
    </x:row>
    <x:row r="600" ht="25" customHeight="1">
      <x:c r="A600" s="2" t="str">
        <x:v>تغییر کیفیت PEP service_transaction_count_market_share mom BILL_PAYMENT_AND_TOPUP</x:v>
      </x:c>
      <x:c r="B600" s="51" t="n">
        <x:f>'عملیات'!G695</x:f>
        <x:v>0</x:v>
      </x:c>
      <x:c r="C600" s="51" t="n">
        <x:v>0</x:v>
      </x:c>
      <x:c r="D600" s="52" t="n">
        <x:f>B600-C600</x:f>
        <x:v>0</x:v>
      </x:c>
      <x:c r="E600" s="53" t="n">
        <x:v>1e-7</x:v>
      </x:c>
    </x:row>
    <x:row r="601" ht="25" customHeight="1">
      <x:c r="A601" s="2" t="str">
        <x:v>تغییر کیفیت PEP service_transaction_count_market_share yoy BILL_PAYMENT_AND_TOPUP</x:v>
      </x:c>
      <x:c r="B601" s="51" t="n">
        <x:f>'عملیات'!G696</x:f>
        <x:v>-1.2799999999999998</x:v>
      </x:c>
      <x:c r="C601" s="51" t="n">
        <x:v>-1.28</x:v>
      </x:c>
      <x:c r="D601" s="52" t="n">
        <x:f>B601-C601</x:f>
        <x:v>2.220446049250313e-16</x:v>
      </x:c>
      <x:c r="E601" s="53" t="n">
        <x:v>1e-7</x:v>
      </x:c>
    </x:row>
    <x:row r="602" ht="25" customHeight="1">
      <x:c r="A602" s="2" t="str">
        <x:v>تغییر کیفیت PEP service_transaction_count_market_share mom BALANCE_INQUIRY</x:v>
      </x:c>
      <x:c r="B602" s="51" t="n">
        <x:f>'عملیات'!G697</x:f>
        <x:v>-0.1200000000000001</x:v>
      </x:c>
      <x:c r="C602" s="51" t="n">
        <x:v>-0.12</x:v>
      </x:c>
      <x:c r="D602" s="52" t="n">
        <x:f>B602-C602</x:f>
        <x:v>-1.1102230246251565e-16</x:v>
      </x:c>
      <x:c r="E602" s="53" t="n">
        <x:v>1e-7</x:v>
      </x:c>
    </x:row>
    <x:row r="603" ht="25" customHeight="1">
      <x:c r="A603" s="2" t="str">
        <x:v>تغییر کیفیت PEP service_transaction_count_market_share yoy BALANCE_INQUIRY</x:v>
      </x:c>
      <x:c r="B603" s="51" t="n">
        <x:f>'عملیات'!G698</x:f>
        <x:v>-2.0100000000000007</x:v>
      </x:c>
      <x:c r="C603" s="51" t="n">
        <x:v>-2.01</x:v>
      </x:c>
      <x:c r="D603" s="52" t="n">
        <x:f>B603-C603</x:f>
        <x:v>-8.881784197001252e-16</x:v>
      </x:c>
      <x:c r="E603" s="53" t="n">
        <x:v>1e-7</x:v>
      </x:c>
    </x:row>
    <x:row r="604" ht="25" customHeight="1">
      <x:c r="A604" s="2" t="str">
        <x:v>تغییر کیفیت SEP service_transaction_count_market_share mom PURCHASE</x:v>
      </x:c>
      <x:c r="B604" s="51" t="n">
        <x:f>'عملیات'!G699</x:f>
        <x:v>-0.11999999999999744</x:v>
      </x:c>
      <x:c r="C604" s="51" t="n">
        <x:v>-0.12</x:v>
      </x:c>
      <x:c r="D604" s="52" t="n">
        <x:f>B604-C604</x:f>
        <x:v>2.55351295663786e-15</x:v>
      </x:c>
      <x:c r="E604" s="53" t="n">
        <x:v>1e-7</x:v>
      </x:c>
    </x:row>
    <x:row r="605" ht="25" customHeight="1">
      <x:c r="A605" s="2" t="str">
        <x:v>تغییر کیفیت SEP service_transaction_count_market_share yoy PURCHASE</x:v>
      </x:c>
      <x:c r="B605" s="51" t="n">
        <x:f>'عملیات'!G700</x:f>
        <x:v>-0.9199999999999982</x:v>
      </x:c>
      <x:c r="C605" s="51" t="n">
        <x:v>-0.92</x:v>
      </x:c>
      <x:c r="D605" s="52" t="n">
        <x:f>B605-C605</x:f>
        <x:v>1.887379141862766e-15</x:v>
      </x:c>
      <x:c r="E605" s="53" t="n">
        <x:v>1e-7</x:v>
      </x:c>
    </x:row>
    <x:row r="606" ht="25" customHeight="1">
      <x:c r="A606" s="2" t="str">
        <x:v>تغییر کیفیت SEP service_transaction_count_market_share mom BILL_PAYMENT_AND_TOPUP</x:v>
      </x:c>
      <x:c r="B606" s="51" t="n">
        <x:f>'عملیات'!G701</x:f>
        <x:v>-0.030000000000001137</x:v>
      </x:c>
      <x:c r="C606" s="51" t="n">
        <x:v>-0.03</x:v>
      </x:c>
      <x:c r="D606" s="52" t="n">
        <x:f>B606-C606</x:f>
        <x:v>-1.1379786002407855e-15</x:v>
      </x:c>
      <x:c r="E606" s="53" t="n">
        <x:v>1e-7</x:v>
      </x:c>
    </x:row>
    <x:row r="607" ht="25" customHeight="1">
      <x:c r="A607" s="2" t="str">
        <x:v>تغییر کیفیت SEP service_transaction_count_market_share yoy BILL_PAYMENT_AND_TOPUP</x:v>
      </x:c>
      <x:c r="B607" s="51" t="n">
        <x:f>'عملیات'!G702</x:f>
        <x:v>-0.8600000000000012</x:v>
      </x:c>
      <x:c r="C607" s="51" t="n">
        <x:v>-0.86</x:v>
      </x:c>
      <x:c r="D607" s="52" t="n">
        <x:f>B607-C607</x:f>
        <x:v>-1.2212453270876722e-15</x:v>
      </x:c>
      <x:c r="E607" s="53" t="n">
        <x:v>1e-7</x:v>
      </x:c>
    </x:row>
    <x:row r="608" ht="25" customHeight="1">
      <x:c r="A608" s="2" t="str">
        <x:v>تغییر کیفیت SEP service_transaction_count_market_share mom BALANCE_INQUIRY</x:v>
      </x:c>
      <x:c r="B608" s="51" t="n">
        <x:f>'عملیات'!G703</x:f>
        <x:v>0.010000000000001563</x:v>
      </x:c>
      <x:c r="C608" s="51" t="n">
        <x:v>0.01</x:v>
      </x:c>
      <x:c r="D608" s="52" t="n">
        <x:f>B608-C608</x:f>
        <x:v>1.5629858518551032e-15</x:v>
      </x:c>
      <x:c r="E608" s="53" t="n">
        <x:v>1e-7</x:v>
      </x:c>
    </x:row>
    <x:row r="609" ht="25" customHeight="1">
      <x:c r="A609" s="2" t="str">
        <x:v>تغییر کیفیت SEP service_transaction_count_market_share yoy BALANCE_INQUIRY</x:v>
      </x:c>
      <x:c r="B609" s="51" t="n">
        <x:f>'عملیات'!G704</x:f>
        <x:v>-0.3099999999999987</x:v>
      </x:c>
      <x:c r="C609" s="51" t="n">
        <x:v>-0.31</x:v>
      </x:c>
      <x:c r="D609" s="52" t="n">
        <x:f>B609-C609</x:f>
        <x:v>1.27675647831893e-15</x:v>
      </x:c>
      <x:c r="E609" s="53" t="n">
        <x:v>1e-7</x:v>
      </x:c>
    </x:row>
    <x:row r="610" ht="25" customHeight="1">
      <x:c r="A610" s="2" t="str">
        <x:v>تغییر کیفیت SPH service_transaction_count_market_share mom PURCHASE</x:v>
      </x:c>
      <x:c r="B610" s="51" t="n">
        <x:f>'عملیات'!G705</x:f>
        <x:v>0</x:v>
      </x:c>
      <x:c r="C610" s="51" t="n">
        <x:v>0</x:v>
      </x:c>
      <x:c r="D610" s="52" t="n">
        <x:f>B610-C610</x:f>
        <x:v>0</x:v>
      </x:c>
      <x:c r="E610" s="53" t="n">
        <x:v>1e-7</x:v>
      </x:c>
    </x:row>
    <x:row r="611" ht="25" customHeight="1">
      <x:c r="A611" s="2" t="str">
        <x:v>تغییر کیفیت SPH service_transaction_count_market_share yoy PURCHASE</x:v>
      </x:c>
      <x:c r="B611" s="51" t="n">
        <x:f>'عملیات'!G706</x:f>
        <x:v>0.2400000000000002</x:v>
      </x:c>
      <x:c r="C611" s="51" t="n">
        <x:v>0.24</x:v>
      </x:c>
      <x:c r="D611" s="52" t="n">
        <x:f>B611-C611</x:f>
        <x:v>2.220446049250313e-16</x:v>
      </x:c>
      <x:c r="E611" s="53" t="n">
        <x:v>1e-7</x:v>
      </x:c>
    </x:row>
    <x:row r="612" ht="25" customHeight="1">
      <x:c r="A612" s="2" t="str">
        <x:v>تغییر کیفیت SPH service_transaction_count_market_share mom BILL_PAYMENT_AND_TOPUP</x:v>
      </x:c>
      <x:c r="B612" s="51" t="n">
        <x:f>'عملیات'!G707</x:f>
        <x:v>-0.09000000000000008</x:v>
      </x:c>
      <x:c r="C612" s="51" t="n">
        <x:v>-0.09</x:v>
      </x:c>
      <x:c r="D612" s="52" t="n">
        <x:f>B612-C612</x:f>
        <x:v>-8.326672684688674e-17</x:v>
      </x:c>
      <x:c r="E612" s="53" t="n">
        <x:v>1e-7</x:v>
      </x:c>
    </x:row>
    <x:row r="613" ht="25" customHeight="1">
      <x:c r="A613" s="2" t="str">
        <x:v>تغییر کیفیت SPH service_transaction_count_market_share yoy BILL_PAYMENT_AND_TOPUP</x:v>
      </x:c>
      <x:c r="B613" s="51" t="n">
        <x:f>'عملیات'!G708</x:f>
        <x:v>-0.76</x:v>
      </x:c>
      <x:c r="C613" s="51" t="n">
        <x:v>-0.76</x:v>
      </x:c>
      <x:c r="D613" s="52" t="n">
        <x:f>B613-C613</x:f>
        <x:v>0</x:v>
      </x:c>
      <x:c r="E613" s="53" t="n">
        <x:v>1e-7</x:v>
      </x:c>
    </x:row>
    <x:row r="614" ht="25" customHeight="1">
      <x:c r="A614" s="2" t="str">
        <x:v>تغییر کیفیت SPH service_transaction_count_market_share mom BALANCE_INQUIRY</x:v>
      </x:c>
      <x:c r="B614" s="51" t="n">
        <x:f>'عملیات'!G709</x:f>
        <x:v>-0.020000000000000462</x:v>
      </x:c>
      <x:c r="C614" s="51" t="n">
        <x:v>-0.02</x:v>
      </x:c>
      <x:c r="D614" s="52" t="n">
        <x:f>B614-C614</x:f>
        <x:v>-4.614364446098307e-16</x:v>
      </x:c>
      <x:c r="E614" s="53" t="n">
        <x:v>1e-7</x:v>
      </x:c>
    </x:row>
    <x:row r="615" ht="25" customHeight="1">
      <x:c r="A615" s="2" t="str">
        <x:v>تغییر کیفیت SPH service_transaction_count_market_share yoy BALANCE_INQUIRY</x:v>
      </x:c>
      <x:c r="B615" s="51" t="n">
        <x:f>'عملیات'!G710</x:f>
        <x:v>-0.03000000000000025</x:v>
      </x:c>
      <x:c r="C615" s="51" t="n">
        <x:v>-0.03</x:v>
      </x:c>
      <x:c r="D615" s="52" t="n">
        <x:f>B615-C615</x:f>
        <x:v>-2.498001805406602e-16</x:v>
      </x:c>
      <x:c r="E615" s="53" t="n">
        <x:v>1e-7</x:v>
      </x:c>
    </x:row>
    <x:row r="616" ht="25" customHeight="1">
      <x:c r="A616" s="2" t="str">
        <x:v>تغییر کیفیت NOV service_transaction_count_market_share mom PURCHASE</x:v>
      </x:c>
      <x:c r="B616" s="51" t="n">
        <x:f>'عملیات'!G711</x:f>
        <x:v>-0.009999999999999787</x:v>
      </x:c>
      <x:c r="C616" s="51" t="n">
        <x:v>-0.01</x:v>
      </x:c>
      <x:c r="D616" s="52" t="n">
        <x:f>B616-C616</x:f>
        <x:v>2.1337098754514727e-16</x:v>
      </x:c>
      <x:c r="E616" s="53" t="n">
        <x:v>1e-7</x:v>
      </x:c>
    </x:row>
    <x:row r="617" ht="25" customHeight="1">
      <x:c r="A617" s="2" t="str">
        <x:v>تغییر کیفیت NOV service_transaction_count_market_share yoy PURCHASE</x:v>
      </x:c>
      <x:c r="B617" s="51" t="n">
        <x:f>'عملیات'!G712</x:f>
        <x:v>1.3399999999999999</x:v>
      </x:c>
      <x:c r="C617" s="51" t="n">
        <x:v>1.34</x:v>
      </x:c>
      <x:c r="D617" s="52" t="n">
        <x:f>B617-C617</x:f>
        <x:v>-2.220446049250313e-16</x:v>
      </x:c>
      <x:c r="E617" s="53" t="n">
        <x:v>1e-7</x:v>
      </x:c>
    </x:row>
    <x:row r="618" ht="25" customHeight="1">
      <x:c r="A618" s="2" t="str">
        <x:v>تغییر کیفیت NOV service_transaction_count_market_share mom BILL_PAYMENT_AND_TOPUP</x:v>
      </x:c>
      <x:c r="B618" s="51" t="n">
        <x:f>'عملیات'!G713</x:f>
        <x:v>-0.16999999999999993</x:v>
      </x:c>
      <x:c r="C618" s="51" t="n">
        <x:v>-0.17</x:v>
      </x:c>
      <x:c r="D618" s="52" t="n">
        <x:f>B618-C618</x:f>
        <x:v>8.326672684688674e-17</x:v>
      </x:c>
      <x:c r="E618" s="53" t="n">
        <x:v>1e-7</x:v>
      </x:c>
    </x:row>
    <x:row r="619" ht="25" customHeight="1">
      <x:c r="A619" s="2" t="str">
        <x:v>تغییر کیفیت NOV service_transaction_count_market_share yoy BILL_PAYMENT_AND_TOPUP</x:v>
      </x:c>
      <x:c r="B619" s="51" t="n">
        <x:f>'عملیات'!G714</x:f>
        <x:v>-0.7599999999999998</x:v>
      </x:c>
      <x:c r="C619" s="51" t="n">
        <x:v>-0.76</x:v>
      </x:c>
      <x:c r="D619" s="52" t="n">
        <x:f>B619-C619</x:f>
        <x:v>2.220446049250313e-16</x:v>
      </x:c>
      <x:c r="E619" s="53" t="n">
        <x:v>1e-7</x:v>
      </x:c>
    </x:row>
    <x:row r="620" ht="25" customHeight="1">
      <x:c r="A620" s="2" t="str">
        <x:v>تغییر کیفیت NOV service_transaction_count_market_share mom BALANCE_INQUIRY</x:v>
      </x:c>
      <x:c r="B620" s="51" t="n">
        <x:f>'عملیات'!G715</x:f>
        <x:v>0.10999999999999943</x:v>
      </x:c>
      <x:c r="C620" s="51" t="n">
        <x:v>0.11</x:v>
      </x:c>
      <x:c r="D620" s="52" t="n">
        <x:f>B620-C620</x:f>
        <x:v>-5.689893001203927e-16</x:v>
      </x:c>
      <x:c r="E620" s="53" t="n">
        <x:v>1e-7</x:v>
      </x:c>
    </x:row>
    <x:row r="621" ht="25" customHeight="1">
      <x:c r="A621" s="2" t="str">
        <x:v>تغییر کیفیت NOV service_transaction_count_market_share yoy BALANCE_INQUIRY</x:v>
      </x:c>
      <x:c r="B621" s="51" t="n">
        <x:f>'عملیات'!G716</x:f>
        <x:v>2.0600000000000005</x:v>
      </x:c>
      <x:c r="C621" s="51" t="n">
        <x:v>2.06</x:v>
      </x:c>
      <x:c r="D621" s="52" t="n">
        <x:f>B621-C621</x:f>
        <x:v>4.440892098500626e-16</x:v>
      </x:c>
      <x:c r="E621" s="53" t="n">
        <x:v>1e-7</x:v>
      </x:c>
    </x:row>
    <x:row r="622" ht="25" customHeight="1">
      <x:c r="A622" s="2" t="str">
        <x:v>تغییر کیفیت RTP service_transaction_count_market_share mom PURCHASE</x:v>
      </x:c>
      <x:c r="B622" s="51" t="n">
        <x:f>'عملیات'!G717</x:f>
        <x:v>0.07000000000000028</x:v>
      </x:c>
      <x:c r="C622" s="51" t="n">
        <x:v>0.07</x:v>
      </x:c>
      <x:c r="D622" s="52" t="n">
        <x:f>B622-C622</x:f>
        <x:v>2.7755575615628914e-16</x:v>
      </x:c>
      <x:c r="E622" s="53" t="n">
        <x:v>1e-7</x:v>
      </x:c>
    </x:row>
    <x:row r="623" ht="25" customHeight="1">
      <x:c r="A623" s="2" t="str">
        <x:v>تغییر کیفیت RTP service_transaction_count_market_share yoy PURCHASE</x:v>
      </x:c>
      <x:c r="B623" s="51" t="n">
        <x:f>'عملیات'!G718</x:f>
        <x:v>0.21000000000000085</x:v>
      </x:c>
      <x:c r="C623" s="51" t="n">
        <x:v>0.21</x:v>
      </x:c>
      <x:c r="D623" s="52" t="n">
        <x:f>B623-C623</x:f>
        <x:v>8.604228440844963e-16</x:v>
      </x:c>
      <x:c r="E623" s="53" t="n">
        <x:v>1e-7</x:v>
      </x:c>
    </x:row>
    <x:row r="624" ht="25" customHeight="1">
      <x:c r="A624" s="2" t="str">
        <x:v>تغییر کیفیت RTP service_transaction_count_market_share mom BILL_PAYMENT_AND_TOPUP</x:v>
      </x:c>
      <x:c r="B624" s="51" t="n">
        <x:f>'عملیات'!G719</x:f>
        <x:v>-0.48999999999999844</x:v>
      </x:c>
      <x:c r="C624" s="51" t="n">
        <x:v>-0.49</x:v>
      </x:c>
      <x:c r="D624" s="52" t="n">
        <x:f>B624-C624</x:f>
        <x:v>1.5543122344752192e-15</x:v>
      </x:c>
      <x:c r="E624" s="53" t="n">
        <x:v>1e-7</x:v>
      </x:c>
    </x:row>
    <x:row r="625" ht="25" customHeight="1">
      <x:c r="A625" s="2" t="str">
        <x:v>تغییر کیفیت RTP service_transaction_count_market_share yoy BILL_PAYMENT_AND_TOPUP</x:v>
      </x:c>
      <x:c r="B625" s="51" t="n">
        <x:f>'عملیات'!G720</x:f>
        <x:v>-1.7799999999999976</x:v>
      </x:c>
      <x:c r="C625" s="51" t="n">
        <x:v>-1.78</x:v>
      </x:c>
      <x:c r="D625" s="52" t="n">
        <x:f>B625-C625</x:f>
        <x:v>2.4424906541753444e-15</x:v>
      </x:c>
      <x:c r="E625" s="53" t="n">
        <x:v>1e-7</x:v>
      </x:c>
    </x:row>
    <x:row r="626" ht="25" customHeight="1">
      <x:c r="A626" s="2" t="str">
        <x:v>تغییر کیفیت RTP service_transaction_count_market_share mom BALANCE_INQUIRY</x:v>
      </x:c>
      <x:c r="B626" s="51" t="n">
        <x:f>'عملیات'!G721</x:f>
        <x:v>0.15000000000000036</x:v>
      </x:c>
      <x:c r="C626" s="51" t="n">
        <x:v>0.15</x:v>
      </x:c>
      <x:c r="D626" s="52" t="n">
        <x:f>B626-C626</x:f>
        <x:v>3.608224830031759e-16</x:v>
      </x:c>
      <x:c r="E626" s="53" t="n">
        <x:v>1e-7</x:v>
      </x:c>
    </x:row>
    <x:row r="627" ht="25" customHeight="1">
      <x:c r="A627" s="2" t="str">
        <x:v>تغییر کیفیت RTP service_transaction_count_market_share yoy BALANCE_INQUIRY</x:v>
      </x:c>
      <x:c r="B627" s="51" t="n">
        <x:f>'عملیات'!G722</x:f>
        <x:v>0.5400000000000009</x:v>
      </x:c>
      <x:c r="C627" s="51" t="n">
        <x:v>0.54</x:v>
      </x:c>
      <x:c r="D627" s="52" t="n">
        <x:f>B627-C627</x:f>
        <x:v>8.881784197001252e-16</x:v>
      </x:c>
      <x:c r="E627" s="53" t="n">
        <x:v>1e-7</x:v>
      </x:c>
    </x:row>
    <x:row r="628" ht="25" customHeight="1">
      <x:c r="A628" s="2" t="str">
        <x:v>تغییر کیفیت ARV service_transaction_count_market_share mom PURCHASE</x:v>
      </x:c>
      <x:c r="B628" s="51" t="n">
        <x:f>'عملیات'!G723</x:f>
        <x:v>0.29999999999999893</x:v>
      </x:c>
      <x:c r="C628" s="51" t="n">
        <x:v>0.3</x:v>
      </x:c>
      <x:c r="D628" s="52" t="n">
        <x:f>B628-C628</x:f>
        <x:v>-1.0547118733938987e-15</x:v>
      </x:c>
      <x:c r="E628" s="53" t="n">
        <x:v>1e-7</x:v>
      </x:c>
    </x:row>
    <x:row r="629" ht="25" customHeight="1">
      <x:c r="A629" s="2" t="str">
        <x:v>تغییر کیفیت ARV service_transaction_count_market_share yoy PURCHASE</x:v>
      </x:c>
      <x:c r="B629" s="51" t="n">
        <x:f>'عملیات'!G724</x:f>
        <x:v>-0.3200000000000003</x:v>
      </x:c>
      <x:c r="C629" s="51" t="n">
        <x:v>-0.32</x:v>
      </x:c>
      <x:c r="D629" s="52" t="n">
        <x:f>B629-C629</x:f>
        <x:v>-2.7755575615628914e-16</x:v>
      </x:c>
      <x:c r="E629" s="53" t="n">
        <x:v>1e-7</x:v>
      </x:c>
    </x:row>
    <x:row r="630" ht="25" customHeight="1">
      <x:c r="A630" s="2" t="str">
        <x:v>تغییر کیفیت ARV service_transaction_count_market_share mom BILL_PAYMENT_AND_TOPUP</x:v>
      </x:c>
      <x:c r="B630" s="51" t="n">
        <x:f>'عملیات'!G725</x:f>
        <x:v>0</x:v>
      </x:c>
      <x:c r="C630" s="51" t="n">
        <x:v>0</x:v>
      </x:c>
      <x:c r="D630" s="52" t="n">
        <x:f>B630-C630</x:f>
        <x:v>0</x:v>
      </x:c>
      <x:c r="E630" s="53" t="n">
        <x:v>1e-7</x:v>
      </x:c>
    </x:row>
    <x:row r="631" ht="25" customHeight="1">
      <x:c r="A631" s="2" t="str">
        <x:v>تغییر کیفیت ARV service_transaction_count_market_share yoy BILL_PAYMENT_AND_TOPUP</x:v>
      </x:c>
      <x:c r="B631" s="51" t="n">
        <x:f>'عملیات'!G726</x:f>
        <x:v>-0.09000000000000002</x:v>
      </x:c>
      <x:c r="C631" s="51" t="n">
        <x:v>-0.09</x:v>
      </x:c>
      <x:c r="D631" s="52" t="n">
        <x:f>B631-C631</x:f>
        <x:v>-2.7755575615628914e-17</x:v>
      </x:c>
      <x:c r="E631" s="53" t="n">
        <x:v>1e-7</x:v>
      </x:c>
    </x:row>
    <x:row r="632" ht="25" customHeight="1">
      <x:c r="A632" s="2" t="str">
        <x:v>تغییر کیفیت ARV service_transaction_count_market_share mom BALANCE_INQUIRY</x:v>
      </x:c>
      <x:c r="B632" s="51" t="n">
        <x:f>'عملیات'!G727</x:f>
        <x:v>0.050000000000000044</x:v>
      </x:c>
      <x:c r="C632" s="51" t="n">
        <x:v>0.05</x:v>
      </x:c>
      <x:c r="D632" s="52" t="n">
        <x:f>B632-C632</x:f>
        <x:v>4.163336342344337e-17</x:v>
      </x:c>
      <x:c r="E632" s="53" t="n">
        <x:v>1e-7</x:v>
      </x:c>
    </x:row>
    <x:row r="633" ht="25" customHeight="1">
      <x:c r="A633" s="2" t="str">
        <x:v>تغییر کیفیت ARV service_transaction_count_market_share yoy BALANCE_INQUIRY</x:v>
      </x:c>
      <x:c r="B633" s="51" t="n">
        <x:f>'عملیات'!G728</x:f>
        <x:v>0.08999999999999997</x:v>
      </x:c>
      <x:c r="C633" s="51" t="n">
        <x:v>0.09</x:v>
      </x:c>
      <x:c r="D633" s="52" t="n">
        <x:f>B633-C633</x:f>
        <x:v>-2.7755575615628914e-17</x:v>
      </x:c>
      <x:c r="E633" s="53" t="n">
        <x:v>1e-7</x:v>
      </x:c>
    </x:row>
    <x:row r="634" ht="25" customHeight="1">
      <x:c r="A634" s="2" t="str">
        <x:v>تغییر کیفیت FAN service_transaction_count_market_share mom PURCHASE</x:v>
      </x:c>
      <x:c r="B634" s="51" t="n">
        <x:f>'عملیات'!G729</x:f>
        <x:v>-0.010000000000000009</x:v>
      </x:c>
      <x:c r="C634" s="51" t="n">
        <x:v>-0.01</x:v>
      </x:c>
      <x:c r="D634" s="52" t="n">
        <x:f>B634-C634</x:f>
        <x:v>-8.673617379884035e-18</x:v>
      </x:c>
      <x:c r="E634" s="53" t="n">
        <x:v>1e-7</x:v>
      </x:c>
    </x:row>
    <x:row r="635" ht="25" customHeight="1">
      <x:c r="A635" s="2" t="str">
        <x:v>تغییر کیفیت FAN service_transaction_count_market_share yoy PURCHASE</x:v>
      </x:c>
      <x:c r="B635" s="51" t="n">
        <x:f>'عملیات'!G730</x:f>
        <x:v>-0.14000000000000012</x:v>
      </x:c>
      <x:c r="C635" s="51" t="n">
        <x:v>-0.14</x:v>
      </x:c>
      <x:c r="D635" s="52" t="n">
        <x:f>B635-C635</x:f>
        <x:v>-1.1102230246251565e-16</x:v>
      </x:c>
      <x:c r="E635" s="53" t="n">
        <x:v>1e-7</x:v>
      </x:c>
    </x:row>
    <x:row r="636" ht="25" customHeight="1">
      <x:c r="A636" s="2" t="str">
        <x:v>تغییر کیفیت FAN service_transaction_count_market_share mom BILL_PAYMENT_AND_TOPUP</x:v>
      </x:c>
      <x:c r="B636" s="51" t="n">
        <x:f>'عملیات'!G731</x:f>
        <x:v>-0.019999999999999907</x:v>
      </x:c>
      <x:c r="C636" s="51" t="n">
        <x:v>-0.02</x:v>
      </x:c>
      <x:c r="D636" s="52" t="n">
        <x:f>B636-C636</x:f>
        <x:v>9.367506770274758e-17</x:v>
      </x:c>
      <x:c r="E636" s="53" t="n">
        <x:v>1e-7</x:v>
      </x:c>
    </x:row>
    <x:row r="637" ht="25" customHeight="1">
      <x:c r="A637" s="2" t="str">
        <x:v>تغییر کیفیت FAN service_transaction_count_market_share yoy BILL_PAYMENT_AND_TOPUP</x:v>
      </x:c>
      <x:c r="B637" s="51" t="n">
        <x:f>'عملیات'!G732</x:f>
        <x:v>-0.21999999999999997</x:v>
      </x:c>
      <x:c r="C637" s="51" t="n">
        <x:v>-0.22</x:v>
      </x:c>
      <x:c r="D637" s="52" t="n">
        <x:f>B637-C637</x:f>
        <x:v>2.7755575615628914e-17</x:v>
      </x:c>
      <x:c r="E637" s="53" t="n">
        <x:v>1e-7</x:v>
      </x:c>
    </x:row>
    <x:row r="638" ht="25" customHeight="1">
      <x:c r="A638" s="2" t="str">
        <x:v>تغییر کیفیت FAN service_transaction_count_market_share mom BALANCE_INQUIRY</x:v>
      </x:c>
      <x:c r="B638" s="51" t="n">
        <x:f>'عملیات'!G733</x:f>
        <x:v>-0.050000000000000266</x:v>
      </x:c>
      <x:c r="C638" s="51" t="n">
        <x:v>-0.05</x:v>
      </x:c>
      <x:c r="D638" s="52" t="n">
        <x:f>B638-C638</x:f>
        <x:v>-2.636779683484747e-16</x:v>
      </x:c>
      <x:c r="E638" s="53" t="n">
        <x:v>1e-7</x:v>
      </x:c>
    </x:row>
    <x:row r="639" ht="25" customHeight="1">
      <x:c r="A639" s="2" t="str">
        <x:v>تغییر کیفیت FAN service_transaction_count_market_share yoy BALANCE_INQUIRY</x:v>
      </x:c>
      <x:c r="B639" s="51" t="n">
        <x:f>'عملیات'!G734</x:f>
        <x:v>0.4299999999999997</x:v>
      </x:c>
      <x:c r="C639" s="51" t="n">
        <x:v>0.43</x:v>
      </x:c>
      <x:c r="D639" s="52" t="n">
        <x:f>B639-C639</x:f>
        <x:v>-2.7755575615628914e-16</x:v>
      </x:c>
      <x:c r="E639" s="53" t="n">
        <x:v>1e-7</x:v>
      </x:c>
    </x:row>
    <x:row r="640" ht="25" customHeight="1">
      <x:c r="A640" s="2" t="str">
        <x:v>تغییر کیفیت KISH service_transaction_count_market_share mom PURCHASE</x:v>
      </x:c>
      <x:c r="B640" s="51" t="n">
        <x:f>'عملیات'!G735</x:f>
        <x:v>0.07000000000000028</x:v>
      </x:c>
      <x:c r="C640" s="51" t="n">
        <x:v>0.07</x:v>
      </x:c>
      <x:c r="D640" s="52" t="n">
        <x:f>B640-C640</x:f>
        <x:v>2.7755575615628914e-16</x:v>
      </x:c>
      <x:c r="E640" s="53" t="n">
        <x:v>1e-7</x:v>
      </x:c>
    </x:row>
    <x:row r="641" ht="25" customHeight="1">
      <x:c r="A641" s="2" t="str">
        <x:v>تغییر کیفیت KISH service_transaction_count_market_share yoy PURCHASE</x:v>
      </x:c>
      <x:c r="B641" s="51" t="n">
        <x:f>'عملیات'!G736</x:f>
        <x:v>0.3600000000000003</x:v>
      </x:c>
      <x:c r="C641" s="51" t="n">
        <x:v>0.36</x:v>
      </x:c>
      <x:c r="D641" s="52" t="n">
        <x:f>B641-C641</x:f>
        <x:v>3.3306690738754696e-16</x:v>
      </x:c>
      <x:c r="E641" s="53" t="n">
        <x:v>1e-7</x:v>
      </x:c>
    </x:row>
    <x:row r="642" ht="25" customHeight="1">
      <x:c r="A642" s="2" t="str">
        <x:v>تغییر کیفیت KISH service_transaction_count_market_share mom BILL_PAYMENT_AND_TOPUP</x:v>
      </x:c>
      <x:c r="B642" s="51" t="n">
        <x:f>'عملیات'!G737</x:f>
        <x:v>-0.30000000000000004</x:v>
      </x:c>
      <x:c r="C642" s="51" t="n">
        <x:v>-0.3</x:v>
      </x:c>
      <x:c r="D642" s="52" t="n">
        <x:f>B642-C642</x:f>
        <x:v>-5.551115123125783e-17</x:v>
      </x:c>
      <x:c r="E642" s="53" t="n">
        <x:v>1e-7</x:v>
      </x:c>
    </x:row>
    <x:row r="643" ht="25" customHeight="1">
      <x:c r="A643" s="2" t="str">
        <x:v>تغییر کیفیت KISH service_transaction_count_market_share yoy BILL_PAYMENT_AND_TOPUP</x:v>
      </x:c>
      <x:c r="B643" s="51" t="n">
        <x:f>'عملیات'!G738</x:f>
        <x:v>-0.42999999999999994</x:v>
      </x:c>
      <x:c r="C643" s="51" t="n">
        <x:v>-0.43</x:v>
      </x:c>
      <x:c r="D643" s="52" t="n">
        <x:f>B643-C643</x:f>
        <x:v>5.551115123125783e-17</x:v>
      </x:c>
      <x:c r="E643" s="53" t="n">
        <x:v>1e-7</x:v>
      </x:c>
    </x:row>
    <x:row r="644" ht="25" customHeight="1">
      <x:c r="A644" s="2" t="str">
        <x:v>تغییر کیفیت KISH service_transaction_count_market_share mom BALANCE_INQUIRY</x:v>
      </x:c>
      <x:c r="B644" s="51" t="n">
        <x:f>'عملیات'!G739</x:f>
        <x:v>-0.1200000000000001</x:v>
      </x:c>
      <x:c r="C644" s="51" t="n">
        <x:v>-0.12</x:v>
      </x:c>
      <x:c r="D644" s="52" t="n">
        <x:f>B644-C644</x:f>
        <x:v>-1.1102230246251565e-16</x:v>
      </x:c>
      <x:c r="E644" s="53" t="n">
        <x:v>1e-7</x:v>
      </x:c>
    </x:row>
    <x:row r="645" ht="25" customHeight="1">
      <x:c r="A645" s="2" t="str">
        <x:v>تغییر کیفیت KISH service_transaction_count_market_share yoy BALANCE_INQUIRY</x:v>
      </x:c>
      <x:c r="B645" s="51" t="n">
        <x:f>'عملیات'!G740</x:f>
        <x:v>0.6200000000000001</x:v>
      </x:c>
      <x:c r="C645" s="51" t="n">
        <x:v>0.62</x:v>
      </x:c>
      <x:c r="D645" s="52" t="n">
        <x:f>B645-C645</x:f>
        <x:v>1.1102230246251565e-16</x:v>
      </x:c>
      <x:c r="E645" s="53" t="n">
        <x:v>1e-7</x:v>
      </x:c>
    </x:row>
    <x:row r="646" ht="25" customHeight="1">
      <x:c r="A646" s="2" t="str">
        <x:v>تغییر کیفیت AP service_transaction_value_market_share mom PURCHASE</x:v>
      </x:c>
      <x:c r="B646" s="51" t="n">
        <x:f>'عملیات'!G741</x:f>
        <x:v>-0.2400000000000002</x:v>
      </x:c>
      <x:c r="C646" s="51" t="n">
        <x:v>-0.24</x:v>
      </x:c>
      <x:c r="D646" s="52" t="n">
        <x:f>B646-C646</x:f>
        <x:v>-2.220446049250313e-16</x:v>
      </x:c>
      <x:c r="E646" s="53" t="n">
        <x:v>1e-7</x:v>
      </x:c>
    </x:row>
    <x:row r="647" ht="25" customHeight="1">
      <x:c r="A647" s="2" t="str">
        <x:v>تغییر کیفیت AP service_transaction_value_market_share yoy PURCHASE</x:v>
      </x:c>
      <x:c r="B647" s="51" t="n">
        <x:f>'عملیات'!G742</x:f>
        <x:v>0.2599999999999998</x:v>
      </x:c>
      <x:c r="C647" s="51" t="n">
        <x:v>0.26</x:v>
      </x:c>
      <x:c r="D647" s="52" t="n">
        <x:f>B647-C647</x:f>
        <x:v>-2.220446049250313e-16</x:v>
      </x:c>
      <x:c r="E647" s="53" t="n">
        <x:v>1e-7</x:v>
      </x:c>
    </x:row>
    <x:row r="648" ht="25" customHeight="1">
      <x:c r="A648" s="2" t="str">
        <x:v>تغییر کیفیت AP service_transaction_value_market_share mom BILL_PAYMENT_AND_TOPUP</x:v>
      </x:c>
      <x:c r="B648" s="51" t="n">
        <x:f>'عملیات'!G743</x:f>
        <x:v>-1.0600000000000023</x:v>
      </x:c>
      <x:c r="C648" s="51" t="n">
        <x:v>-1.06</x:v>
      </x:c>
      <x:c r="D648" s="52" t="n">
        <x:f>B648-C648</x:f>
        <x:v>-2.220446049250313e-15</x:v>
      </x:c>
      <x:c r="E648" s="53" t="n">
        <x:v>1e-7</x:v>
      </x:c>
    </x:row>
    <x:row r="649" ht="25" customHeight="1">
      <x:c r="A649" s="2" t="str">
        <x:v>تغییر کیفیت AP service_transaction_value_market_share yoy BILL_PAYMENT_AND_TOPUP</x:v>
      </x:c>
      <x:c r="B649" s="51" t="n">
        <x:f>'عملیات'!G744</x:f>
        <x:v>0.879999999999999</x:v>
      </x:c>
      <x:c r="C649" s="51" t="n">
        <x:v>0.88</x:v>
      </x:c>
      <x:c r="D649" s="52" t="n">
        <x:f>B649-C649</x:f>
        <x:v>-9.992007221626409e-16</x:v>
      </x:c>
      <x:c r="E649" s="53" t="n">
        <x:v>1e-7</x:v>
      </x:c>
    </x:row>
    <x:row r="650" ht="25" customHeight="1">
      <x:c r="A650" s="2" t="str">
        <x:v>تغییر کیفیت DAM service_transaction_value_market_share mom PURCHASE</x:v>
      </x:c>
      <x:c r="B650" s="51" t="n">
        <x:f>'عملیات'!G745</x:f>
        <x:v>0</x:v>
      </x:c>
      <x:c r="C650" s="51" t="n">
        <x:v>0</x:v>
      </x:c>
      <x:c r="D650" s="52" t="n">
        <x:f>B650-C650</x:f>
        <x:v>0</x:v>
      </x:c>
      <x:c r="E650" s="53" t="n">
        <x:v>1e-7</x:v>
      </x:c>
    </x:row>
    <x:row r="651" ht="25" customHeight="1">
      <x:c r="A651" s="2" t="str">
        <x:v>تغییر کیفیت DAM service_transaction_value_market_share yoy PURCHASE</x:v>
      </x:c>
      <x:c r="B651" s="51" t="n">
        <x:f>'عملیات'!G746</x:f>
        <x:v>0.06000000000000001</x:v>
      </x:c>
      <x:c r="C651" s="51" t="n">
        <x:v>0.06</x:v>
      </x:c>
      <x:c r="D651" s="52" t="n">
        <x:f>B651-C651</x:f>
        <x:v>1.3877787807814457e-17</x:v>
      </x:c>
      <x:c r="E651" s="53" t="n">
        <x:v>1e-7</x:v>
      </x:c>
    </x:row>
    <x:row r="652" ht="25" customHeight="1">
      <x:c r="A652" s="2" t="str">
        <x:v>تغییر کیفیت DAM service_transaction_value_market_share mom BILL_PAYMENT_AND_TOPUP</x:v>
      </x:c>
      <x:c r="B652" s="51" t="n">
        <x:f>'عملیات'!G747</x:f>
        <x:v>0</x:v>
      </x:c>
      <x:c r="C652" s="51" t="n">
        <x:v>0</x:v>
      </x:c>
      <x:c r="D652" s="52" t="n">
        <x:f>B652-C652</x:f>
        <x:v>0</x:v>
      </x:c>
      <x:c r="E652" s="53" t="n">
        <x:v>1e-7</x:v>
      </x:c>
    </x:row>
    <x:row r="653" ht="25" customHeight="1">
      <x:c r="A653" s="2" t="str">
        <x:v>تغییر کیفیت DAM service_transaction_value_market_share yoy BILL_PAYMENT_AND_TOPUP</x:v>
      </x:c>
      <x:c r="B653" s="51" t="n">
        <x:f>'عملیات'!G748</x:f>
        <x:v>0.019999999999999997</x:v>
      </x:c>
      <x:c r="C653" s="51" t="n">
        <x:v>0.02</x:v>
      </x:c>
      <x:c r="D653" s="52" t="n">
        <x:f>B653-C653</x:f>
        <x:v>-3.469446951953614e-18</x:v>
      </x:c>
      <x:c r="E653" s="53" t="n">
        <x:v>1e-7</x:v>
      </x:c>
    </x:row>
    <x:row r="654" ht="25" customHeight="1">
      <x:c r="A654" s="2" t="str">
        <x:v>تغییر کیفیت BEP service_transaction_value_market_share mom PURCHASE</x:v>
      </x:c>
      <x:c r="B654" s="51" t="n">
        <x:f>'عملیات'!G749</x:f>
        <x:v>-0.39000000000000057</x:v>
      </x:c>
      <x:c r="C654" s="51" t="n">
        <x:v>-0.39</x:v>
      </x:c>
      <x:c r="D654" s="52" t="n">
        <x:f>B654-C654</x:f>
        <x:v>-5.551115123125783e-16</x:v>
      </x:c>
      <x:c r="E654" s="53" t="n">
        <x:v>1e-7</x:v>
      </x:c>
    </x:row>
    <x:row r="655" ht="25" customHeight="1">
      <x:c r="A655" s="2" t="str">
        <x:v>تغییر کیفیت BEP service_transaction_value_market_share yoy PURCHASE</x:v>
      </x:c>
      <x:c r="B655" s="51" t="n">
        <x:f>'عملیات'!G750</x:f>
        <x:v>3.7399999999999984</x:v>
      </x:c>
      <x:c r="C655" s="51" t="n">
        <x:v>3.74</x:v>
      </x:c>
      <x:c r="D655" s="52" t="n">
        <x:f>B655-C655</x:f>
        <x:v>-1.7763568394002505e-15</x:v>
      </x:c>
      <x:c r="E655" s="53" t="n">
        <x:v>1e-7</x:v>
      </x:c>
    </x:row>
    <x:row r="656" ht="25" customHeight="1">
      <x:c r="A656" s="2" t="str">
        <x:v>تغییر کیفیت BEP service_transaction_value_market_share mom BILL_PAYMENT_AND_TOPUP</x:v>
      </x:c>
      <x:c r="B656" s="51" t="n">
        <x:f>'عملیات'!G751</x:f>
        <x:v>-0.019999999999999574</x:v>
      </x:c>
      <x:c r="C656" s="51" t="n">
        <x:v>-0.02</x:v>
      </x:c>
      <x:c r="D656" s="52" t="n">
        <x:f>B656-C656</x:f>
        <x:v>4.2674197509029455e-16</x:v>
      </x:c>
      <x:c r="E656" s="53" t="n">
        <x:v>1e-7</x:v>
      </x:c>
    </x:row>
    <x:row r="657" ht="25" customHeight="1">
      <x:c r="A657" s="2" t="str">
        <x:v>تغییر کیفیت BEP service_transaction_value_market_share yoy BILL_PAYMENT_AND_TOPUP</x:v>
      </x:c>
      <x:c r="B657" s="51" t="n">
        <x:f>'عملیات'!G752</x:f>
        <x:v>1.9900000000000002</x:v>
      </x:c>
      <x:c r="C657" s="51" t="n">
        <x:v>1.99</x:v>
      </x:c>
      <x:c r="D657" s="52" t="n">
        <x:f>B657-C657</x:f>
        <x:v>2.220446049250313e-16</x:v>
      </x:c>
      <x:c r="E657" s="53" t="n">
        <x:v>1e-7</x:v>
      </x:c>
    </x:row>
    <x:row r="658" ht="25" customHeight="1">
      <x:c r="A658" s="2" t="str">
        <x:v>تغییر کیفیت SAD service_transaction_value_market_share mom PURCHASE</x:v>
      </x:c>
      <x:c r="B658" s="51" t="n">
        <x:f>'عملیات'!G753</x:f>
        <x:v>0.7099999999999991</x:v>
      </x:c>
      <x:c r="C658" s="51" t="n">
        <x:v>0.71</x:v>
      </x:c>
      <x:c r="D658" s="52" t="n">
        <x:f>B658-C658</x:f>
        <x:v>-8.881784197001252e-16</x:v>
      </x:c>
      <x:c r="E658" s="53" t="n">
        <x:v>1e-7</x:v>
      </x:c>
    </x:row>
    <x:row r="659" ht="25" customHeight="1">
      <x:c r="A659" s="2" t="str">
        <x:v>تغییر کیفیت SAD service_transaction_value_market_share yoy PURCHASE</x:v>
      </x:c>
      <x:c r="B659" s="51" t="n">
        <x:f>'عملیات'!G754</x:f>
        <x:v>-3.3900000000000006</x:v>
      </x:c>
      <x:c r="C659" s="51" t="n">
        <x:v>-3.39</x:v>
      </x:c>
      <x:c r="D659" s="52" t="n">
        <x:f>B659-C659</x:f>
        <x:v>-4.440892098500626e-16</x:v>
      </x:c>
      <x:c r="E659" s="53" t="n">
        <x:v>1e-7</x:v>
      </x:c>
    </x:row>
    <x:row r="660" ht="25" customHeight="1">
      <x:c r="A660" s="2" t="str">
        <x:v>تغییر کیفیت SAD service_transaction_value_market_share mom BILL_PAYMENT_AND_TOPUP</x:v>
      </x:c>
      <x:c r="B660" s="51" t="n">
        <x:f>'عملیات'!G755</x:f>
        <x:v>1.9700000000000006</x:v>
      </x:c>
      <x:c r="C660" s="51" t="n">
        <x:v>1.97</x:v>
      </x:c>
      <x:c r="D660" s="52" t="n">
        <x:f>B660-C660</x:f>
        <x:v>6.661338147750939e-16</x:v>
      </x:c>
      <x:c r="E660" s="53" t="n">
        <x:v>1e-7</x:v>
      </x:c>
    </x:row>
    <x:row r="661" ht="25" customHeight="1">
      <x:c r="A661" s="2" t="str">
        <x:v>تغییر کیفیت SAD service_transaction_value_market_share yoy BILL_PAYMENT_AND_TOPUP</x:v>
      </x:c>
      <x:c r="B661" s="51" t="n">
        <x:f>'عملیات'!G756</x:f>
        <x:v>-0.5599999999999987</x:v>
      </x:c>
      <x:c r="C661" s="51" t="n">
        <x:v>-0.56</x:v>
      </x:c>
      <x:c r="D661" s="52" t="n">
        <x:f>B661-C661</x:f>
        <x:v>1.3322676295501878e-15</x:v>
      </x:c>
      <x:c r="E661" s="53" t="n">
        <x:v>1e-7</x:v>
      </x:c>
    </x:row>
    <x:row r="662" ht="25" customHeight="1">
      <x:c r="A662" s="2" t="str">
        <x:v>تغییر کیفیت PEP service_transaction_value_market_share mom PURCHASE</x:v>
      </x:c>
      <x:c r="B662" s="51" t="n">
        <x:f>'عملیات'!G757</x:f>
        <x:v>-0.1999999999999993</x:v>
      </x:c>
      <x:c r="C662" s="51" t="n">
        <x:v>-0.2</x:v>
      </x:c>
      <x:c r="D662" s="52" t="n">
        <x:f>B662-C662</x:f>
        <x:v>7.216449660063518e-16</x:v>
      </x:c>
      <x:c r="E662" s="53" t="n">
        <x:v>1e-7</x:v>
      </x:c>
    </x:row>
    <x:row r="663" ht="25" customHeight="1">
      <x:c r="A663" s="2" t="str">
        <x:v>تغییر کیفیت PEP service_transaction_value_market_share yoy PURCHASE</x:v>
      </x:c>
      <x:c r="B663" s="51" t="n">
        <x:f>'عملیات'!G758</x:f>
        <x:v>-0.8499999999999996</x:v>
      </x:c>
      <x:c r="C663" s="51" t="n">
        <x:v>-0.85</x:v>
      </x:c>
      <x:c r="D663" s="52" t="n">
        <x:f>B663-C663</x:f>
        <x:v>3.3306690738754696e-16</x:v>
      </x:c>
      <x:c r="E663" s="53" t="n">
        <x:v>1e-7</x:v>
      </x:c>
    </x:row>
    <x:row r="664" ht="25" customHeight="1">
      <x:c r="A664" s="2" t="str">
        <x:v>تغییر کیفیت PEP service_transaction_value_market_share mom BILL_PAYMENT_AND_TOPUP</x:v>
      </x:c>
      <x:c r="B664" s="51" t="n">
        <x:f>'عملیات'!G759</x:f>
        <x:v>0.28000000000000025</x:v>
      </x:c>
      <x:c r="C664" s="51" t="n">
        <x:v>0.28</x:v>
      </x:c>
      <x:c r="D664" s="52" t="n">
        <x:f>B664-C664</x:f>
        <x:v>2.220446049250313e-16</x:v>
      </x:c>
      <x:c r="E664" s="53" t="n">
        <x:v>1e-7</x:v>
      </x:c>
    </x:row>
    <x:row r="665" ht="25" customHeight="1">
      <x:c r="A665" s="2" t="str">
        <x:v>تغییر کیفیت PEP service_transaction_value_market_share yoy BILL_PAYMENT_AND_TOPUP</x:v>
      </x:c>
      <x:c r="B665" s="51" t="n">
        <x:f>'عملیات'!G760</x:f>
        <x:v>-1.1399999999999997</x:v>
      </x:c>
      <x:c r="C665" s="51" t="n">
        <x:v>-1.14</x:v>
      </x:c>
      <x:c r="D665" s="52" t="n">
        <x:f>B665-C665</x:f>
        <x:v>2.220446049250313e-16</x:v>
      </x:c>
      <x:c r="E665" s="53" t="n">
        <x:v>1e-7</x:v>
      </x:c>
    </x:row>
    <x:row r="666" ht="25" customHeight="1">
      <x:c r="A666" s="2" t="str">
        <x:v>تغییر کیفیت SEP service_transaction_value_market_share mom PURCHASE</x:v>
      </x:c>
      <x:c r="B666" s="51" t="n">
        <x:f>'عملیات'!G761</x:f>
        <x:v>-0.04999999999999716</x:v>
      </x:c>
      <x:c r="C666" s="51" t="n">
        <x:v>-0.05</x:v>
      </x:c>
      <x:c r="D666" s="52" t="n">
        <x:f>B666-C666</x:f>
        <x:v>2.8449465006019636e-15</x:v>
      </x:c>
      <x:c r="E666" s="53" t="n">
        <x:v>1e-7</x:v>
      </x:c>
    </x:row>
    <x:row r="667" ht="25" customHeight="1">
      <x:c r="A667" s="2" t="str">
        <x:v>تغییر کیفیت SEP service_transaction_value_market_share yoy PURCHASE</x:v>
      </x:c>
      <x:c r="B667" s="51" t="n">
        <x:f>'عملیات'!G762</x:f>
        <x:v>-0.6099999999999994</x:v>
      </x:c>
      <x:c r="C667" s="51" t="n">
        <x:v>-0.61</x:v>
      </x:c>
      <x:c r="D667" s="52" t="n">
        <x:f>B667-C667</x:f>
        <x:v>5.551115123125783e-16</x:v>
      </x:c>
      <x:c r="E667" s="53" t="n">
        <x:v>1e-7</x:v>
      </x:c>
    </x:row>
    <x:row r="668" ht="25" customHeight="1">
      <x:c r="A668" s="2" t="str">
        <x:v>تغییر کیفیت SEP service_transaction_value_market_share mom BILL_PAYMENT_AND_TOPUP</x:v>
      </x:c>
      <x:c r="B668" s="51" t="n">
        <x:f>'عملیات'!G763</x:f>
        <x:v>-0.41000000000000014</x:v>
      </x:c>
      <x:c r="C668" s="51" t="n">
        <x:v>-0.41</x:v>
      </x:c>
      <x:c r="D668" s="52" t="n">
        <x:f>B668-C668</x:f>
        <x:v>-1.6653345369377348e-16</x:v>
      </x:c>
      <x:c r="E668" s="53" t="n">
        <x:v>1e-7</x:v>
      </x:c>
    </x:row>
    <x:row r="669" ht="25" customHeight="1">
      <x:c r="A669" s="2" t="str">
        <x:v>تغییر کیفیت SEP service_transaction_value_market_share yoy BILL_PAYMENT_AND_TOPUP</x:v>
      </x:c>
      <x:c r="B669" s="51" t="n">
        <x:f>'عملیات'!G764</x:f>
        <x:v>-0.1800000000000015</x:v>
      </x:c>
      <x:c r="C669" s="51" t="n">
        <x:v>-0.18</x:v>
      </x:c>
      <x:c r="D669" s="52" t="n">
        <x:f>B669-C669</x:f>
        <x:v>-1.4988010832439613e-15</x:v>
      </x:c>
      <x:c r="E669" s="53" t="n">
        <x:v>1e-7</x:v>
      </x:c>
    </x:row>
    <x:row r="670" ht="25" customHeight="1">
      <x:c r="A670" s="2" t="str">
        <x:v>تغییر کیفیت SPH service_transaction_value_market_share mom PURCHASE</x:v>
      </x:c>
      <x:c r="B670" s="51" t="n">
        <x:f>'عملیات'!G765</x:f>
        <x:v>0.019999999999999574</x:v>
      </x:c>
      <x:c r="C670" s="51" t="n">
        <x:v>0.02</x:v>
      </x:c>
      <x:c r="D670" s="52" t="n">
        <x:f>B670-C670</x:f>
        <x:v>-4.2674197509029455e-16</x:v>
      </x:c>
      <x:c r="E670" s="53" t="n">
        <x:v>1e-7</x:v>
      </x:c>
    </x:row>
    <x:row r="671" ht="25" customHeight="1">
      <x:c r="A671" s="2" t="str">
        <x:v>تغییر کیفیت SPH service_transaction_value_market_share yoy PURCHASE</x:v>
      </x:c>
      <x:c r="B671" s="51" t="n">
        <x:f>'عملیات'!G766</x:f>
        <x:v>-0.9800000000000004</x:v>
      </x:c>
      <x:c r="C671" s="51" t="n">
        <x:v>-0.98</x:v>
      </x:c>
      <x:c r="D671" s="52" t="n">
        <x:f>B671-C671</x:f>
        <x:v>-4.440892098500626e-16</x:v>
      </x:c>
      <x:c r="E671" s="53" t="n">
        <x:v>1e-7</x:v>
      </x:c>
    </x:row>
    <x:row r="672" ht="25" customHeight="1">
      <x:c r="A672" s="2" t="str">
        <x:v>تغییر کیفیت SPH service_transaction_value_market_share mom BILL_PAYMENT_AND_TOPUP</x:v>
      </x:c>
      <x:c r="B672" s="51" t="n">
        <x:f>'عملیات'!G767</x:f>
        <x:v>0.48999999999999977</x:v>
      </x:c>
      <x:c r="C672" s="51" t="n">
        <x:v>0.49</x:v>
      </x:c>
      <x:c r="D672" s="52" t="n">
        <x:f>B672-C672</x:f>
        <x:v>-2.220446049250313e-16</x:v>
      </x:c>
      <x:c r="E672" s="53" t="n">
        <x:v>1e-7</x:v>
      </x:c>
    </x:row>
    <x:row r="673" ht="25" customHeight="1">
      <x:c r="A673" s="2" t="str">
        <x:v>تغییر کیفیت SPH service_transaction_value_market_share yoy BILL_PAYMENT_AND_TOPUP</x:v>
      </x:c>
      <x:c r="B673" s="51" t="n">
        <x:f>'عملیات'!G768</x:f>
        <x:v>-0.30000000000000027</x:v>
      </x:c>
      <x:c r="C673" s="51" t="n">
        <x:v>-0.3</x:v>
      </x:c>
      <x:c r="D673" s="52" t="n">
        <x:f>B673-C673</x:f>
        <x:v>-2.7755575615628914e-16</x:v>
      </x:c>
      <x:c r="E673" s="53" t="n">
        <x:v>1e-7</x:v>
      </x:c>
    </x:row>
    <x:row r="674" ht="25" customHeight="1">
      <x:c r="A674" s="2" t="str">
        <x:v>تغییر کیفیت NOV service_transaction_value_market_share mom PURCHASE</x:v>
      </x:c>
      <x:c r="B674" s="51" t="n">
        <x:f>'عملیات'!G769</x:f>
        <x:v>-0.02999999999999936</x:v>
      </x:c>
      <x:c r="C674" s="51" t="n">
        <x:v>-0.03</x:v>
      </x:c>
      <x:c r="D674" s="52" t="n">
        <x:f>B674-C674</x:f>
        <x:v>6.38378239159465e-16</x:v>
      </x:c>
      <x:c r="E674" s="53" t="n">
        <x:v>1e-7</x:v>
      </x:c>
    </x:row>
    <x:row r="675" ht="25" customHeight="1">
      <x:c r="A675" s="2" t="str">
        <x:v>تغییر کیفیت NOV service_transaction_value_market_share yoy PURCHASE</x:v>
      </x:c>
      <x:c r="B675" s="51" t="n">
        <x:f>'عملیات'!G770</x:f>
        <x:v>1.1800000000000015</x:v>
      </x:c>
      <x:c r="C675" s="51" t="n">
        <x:v>1.18</x:v>
      </x:c>
      <x:c r="D675" s="52" t="n">
        <x:f>B675-C675</x:f>
        <x:v>1.5543122344752192e-15</x:v>
      </x:c>
      <x:c r="E675" s="53" t="n">
        <x:v>1e-7</x:v>
      </x:c>
    </x:row>
    <x:row r="676" ht="25" customHeight="1">
      <x:c r="A676" s="2" t="str">
        <x:v>تغییر کیفیت NOV service_transaction_value_market_share mom BILL_PAYMENT_AND_TOPUP</x:v>
      </x:c>
      <x:c r="B676" s="51" t="n">
        <x:f>'عملیات'!G771</x:f>
        <x:v>-0.07000000000000028</x:v>
      </x:c>
      <x:c r="C676" s="51" t="n">
        <x:v>-0.07</x:v>
      </x:c>
      <x:c r="D676" s="52" t="n">
        <x:f>B676-C676</x:f>
        <x:v>-2.7755575615628914e-16</x:v>
      </x:c>
      <x:c r="E676" s="53" t="n">
        <x:v>1e-7</x:v>
      </x:c>
    </x:row>
    <x:row r="677" ht="25" customHeight="1">
      <x:c r="A677" s="2" t="str">
        <x:v>تغییر کیفیت NOV service_transaction_value_market_share yoy BILL_PAYMENT_AND_TOPUP</x:v>
      </x:c>
      <x:c r="B677" s="51" t="n">
        <x:f>'عملیات'!G772</x:f>
        <x:v>-0.020000000000000462</x:v>
      </x:c>
      <x:c r="C677" s="51" t="n">
        <x:v>-0.02</x:v>
      </x:c>
      <x:c r="D677" s="52" t="n">
        <x:f>B677-C677</x:f>
        <x:v>-4.614364446098307e-16</x:v>
      </x:c>
      <x:c r="E677" s="53" t="n">
        <x:v>1e-7</x:v>
      </x:c>
    </x:row>
    <x:row r="678" ht="25" customHeight="1">
      <x:c r="A678" s="2" t="str">
        <x:v>تغییر کیفیت RTP service_transaction_value_market_share mom PURCHASE</x:v>
      </x:c>
      <x:c r="B678" s="51" t="n">
        <x:f>'عملیات'!G773</x:f>
        <x:v>0.2400000000000002</x:v>
      </x:c>
      <x:c r="C678" s="51" t="n">
        <x:v>0.24</x:v>
      </x:c>
      <x:c r="D678" s="52" t="n">
        <x:f>B678-C678</x:f>
        <x:v>2.220446049250313e-16</x:v>
      </x:c>
      <x:c r="E678" s="53" t="n">
        <x:v>1e-7</x:v>
      </x:c>
    </x:row>
    <x:row r="679" ht="25" customHeight="1">
      <x:c r="A679" s="2" t="str">
        <x:v>تغییر کیفیت RTP service_transaction_value_market_share yoy PURCHASE</x:v>
      </x:c>
      <x:c r="B679" s="51" t="n">
        <x:f>'عملیات'!G774</x:f>
        <x:v>1.1199999999999992</x:v>
      </x:c>
      <x:c r="C679" s="51" t="n">
        <x:v>1.12</x:v>
      </x:c>
      <x:c r="D679" s="52" t="n">
        <x:f>B679-C679</x:f>
        <x:v>-8.881784197001252e-16</x:v>
      </x:c>
      <x:c r="E679" s="53" t="n">
        <x:v>1e-7</x:v>
      </x:c>
    </x:row>
    <x:row r="680" ht="25" customHeight="1">
      <x:c r="A680" s="2" t="str">
        <x:v>تغییر کیفیت RTP service_transaction_value_market_share mom BILL_PAYMENT_AND_TOPUP</x:v>
      </x:c>
      <x:c r="B680" s="51" t="n">
        <x:f>'عملیات'!G775</x:f>
        <x:v>-0.41000000000000014</x:v>
      </x:c>
      <x:c r="C680" s="51" t="n">
        <x:v>-0.41</x:v>
      </x:c>
      <x:c r="D680" s="52" t="n">
        <x:f>B680-C680</x:f>
        <x:v>-1.6653345369377348e-16</x:v>
      </x:c>
      <x:c r="E680" s="53" t="n">
        <x:v>1e-7</x:v>
      </x:c>
    </x:row>
    <x:row r="681" ht="25" customHeight="1">
      <x:c r="A681" s="2" t="str">
        <x:v>تغییر کیفیت RTP service_transaction_value_market_share yoy BILL_PAYMENT_AND_TOPUP</x:v>
      </x:c>
      <x:c r="B681" s="51" t="n">
        <x:f>'عملیات'!G776</x:f>
        <x:v>-0.28999999999999915</x:v>
      </x:c>
      <x:c r="C681" s="51" t="n">
        <x:v>-0.29</x:v>
      </x:c>
      <x:c r="D681" s="52" t="n">
        <x:f>B681-C681</x:f>
        <x:v>8.326672684688674e-16</x:v>
      </x:c>
      <x:c r="E681" s="53" t="n">
        <x:v>1e-7</x:v>
      </x:c>
    </x:row>
    <x:row r="682" ht="25" customHeight="1">
      <x:c r="A682" s="2" t="str">
        <x:v>تغییر کیفیت ARV service_transaction_value_market_share mom PURCHASE</x:v>
      </x:c>
      <x:c r="B682" s="51" t="n">
        <x:f>'عملیات'!G777</x:f>
        <x:v>-0.020000000000000018</x:v>
      </x:c>
      <x:c r="C682" s="51" t="n">
        <x:v>-0.02</x:v>
      </x:c>
      <x:c r="D682" s="52" t="n">
        <x:f>B682-C682</x:f>
        <x:v>-1.734723475976807e-17</x:v>
      </x:c>
      <x:c r="E682" s="53" t="n">
        <x:v>1e-7</x:v>
      </x:c>
    </x:row>
    <x:row r="683" ht="25" customHeight="1">
      <x:c r="A683" s="2" t="str">
        <x:v>تغییر کیفیت ARV service_transaction_value_market_share yoy PURCHASE</x:v>
      </x:c>
      <x:c r="B683" s="51" t="n">
        <x:f>'عملیات'!G778</x:f>
        <x:v>-0.08000000000000007</x:v>
      </x:c>
      <x:c r="C683" s="51" t="n">
        <x:v>-0.08</x:v>
      </x:c>
      <x:c r="D683" s="52" t="n">
        <x:f>B683-C683</x:f>
        <x:v>-6.938893903907228e-17</x:v>
      </x:c>
      <x:c r="E683" s="53" t="n">
        <x:v>1e-7</x:v>
      </x:c>
    </x:row>
    <x:row r="684" ht="25" customHeight="1">
      <x:c r="A684" s="2" t="str">
        <x:v>تغییر کیفیت ARV service_transaction_value_market_share mom BILL_PAYMENT_AND_TOPUP</x:v>
      </x:c>
      <x:c r="B684" s="51" t="n">
        <x:f>'عملیات'!G779</x:f>
        <x:v>-0.010000000000000009</x:v>
      </x:c>
      <x:c r="C684" s="51" t="n">
        <x:v>-0.01</x:v>
      </x:c>
      <x:c r="D684" s="52" t="n">
        <x:f>B684-C684</x:f>
        <x:v>-8.673617379884035e-18</x:v>
      </x:c>
      <x:c r="E684" s="53" t="n">
        <x:v>1e-7</x:v>
      </x:c>
    </x:row>
    <x:row r="685" ht="25" customHeight="1">
      <x:c r="A685" s="2" t="str">
        <x:v>تغییر کیفیت ARV service_transaction_value_market_share yoy BILL_PAYMENT_AND_TOPUP</x:v>
      </x:c>
      <x:c r="B685" s="51" t="n">
        <x:f>'عملیات'!G780</x:f>
        <x:v>-0.01999999999999999</x:v>
      </x:c>
      <x:c r="C685" s="51" t="n">
        <x:v>-0.02</x:v>
      </x:c>
      <x:c r="D685" s="52" t="n">
        <x:f>B685-C685</x:f>
        <x:v>1.0408340855860843e-17</x:v>
      </x:c>
      <x:c r="E685" s="53" t="n">
        <x:v>1e-7</x:v>
      </x:c>
    </x:row>
    <x:row r="686" ht="25" customHeight="1">
      <x:c r="A686" s="2" t="str">
        <x:v>تغییر کیفیت FAN service_transaction_value_market_share mom PURCHASE</x:v>
      </x:c>
      <x:c r="B686" s="51" t="n">
        <x:f>'عملیات'!G781</x:f>
        <x:v>0</x:v>
      </x:c>
      <x:c r="C686" s="51" t="n">
        <x:v>0</x:v>
      </x:c>
      <x:c r="D686" s="52" t="n">
        <x:f>B686-C686</x:f>
        <x:v>0</x:v>
      </x:c>
      <x:c r="E686" s="53" t="n">
        <x:v>1e-7</x:v>
      </x:c>
    </x:row>
    <x:row r="687" ht="25" customHeight="1">
      <x:c r="A687" s="2" t="str">
        <x:v>تغییر کیفیت FAN service_transaction_value_market_share yoy PURCHASE</x:v>
      </x:c>
      <x:c r="B687" s="51" t="n">
        <x:f>'عملیات'!G782</x:f>
        <x:v>0.15000000000000013</x:v>
      </x:c>
      <x:c r="C687" s="51" t="n">
        <x:v>0.15</x:v>
      </x:c>
      <x:c r="D687" s="52" t="n">
        <x:f>B687-C687</x:f>
        <x:v>1.3877787807814457e-16</x:v>
      </x:c>
      <x:c r="E687" s="53" t="n">
        <x:v>1e-7</x:v>
      </x:c>
    </x:row>
    <x:row r="688" ht="25" customHeight="1">
      <x:c r="A688" s="2" t="str">
        <x:v>تغییر کیفیت FAN service_transaction_value_market_share mom BILL_PAYMENT_AND_TOPUP</x:v>
      </x:c>
      <x:c r="B688" s="51" t="n">
        <x:f>'عملیات'!G783</x:f>
        <x:v>-0.3600000000000012</x:v>
      </x:c>
      <x:c r="C688" s="51" t="n">
        <x:v>-0.36</x:v>
      </x:c>
      <x:c r="D688" s="52" t="n">
        <x:f>B688-C688</x:f>
        <x:v>-1.2212453270876722e-15</x:v>
      </x:c>
      <x:c r="E688" s="53" t="n">
        <x:v>1e-7</x:v>
      </x:c>
    </x:row>
    <x:row r="689" ht="25" customHeight="1">
      <x:c r="A689" s="2" t="str">
        <x:v>تغییر کیفیت FAN service_transaction_value_market_share yoy BILL_PAYMENT_AND_TOPUP</x:v>
      </x:c>
      <x:c r="B689" s="51" t="n">
        <x:f>'عملیات'!G784</x:f>
        <x:v>-0.3200000000000003</x:v>
      </x:c>
      <x:c r="C689" s="51" t="n">
        <x:v>-0.32</x:v>
      </x:c>
      <x:c r="D689" s="52" t="n">
        <x:f>B689-C689</x:f>
        <x:v>-2.7755575615628914e-16</x:v>
      </x:c>
      <x:c r="E689" s="53" t="n">
        <x:v>1e-7</x:v>
      </x:c>
    </x:row>
    <x:row r="690" ht="25" customHeight="1">
      <x:c r="A690" s="2" t="str">
        <x:v>تغییر کیفیت KISH service_transaction_value_market_share mom PURCHASE</x:v>
      </x:c>
      <x:c r="B690" s="51" t="n">
        <x:f>'عملیات'!G785</x:f>
        <x:v>-0.03000000000000025</x:v>
      </x:c>
      <x:c r="C690" s="51" t="n">
        <x:v>-0.03</x:v>
      </x:c>
      <x:c r="D690" s="52" t="n">
        <x:f>B690-C690</x:f>
        <x:v>-2.498001805406602e-16</x:v>
      </x:c>
      <x:c r="E690" s="53" t="n">
        <x:v>1e-7</x:v>
      </x:c>
    </x:row>
    <x:row r="691" ht="25" customHeight="1">
      <x:c r="A691" s="2" t="str">
        <x:v>تغییر کیفیت KISH service_transaction_value_market_share yoy PURCHASE</x:v>
      </x:c>
      <x:c r="B691" s="51" t="n">
        <x:f>'عملیات'!G786</x:f>
        <x:v>-0.5900000000000007</x:v>
      </x:c>
      <x:c r="C691" s="51" t="n">
        <x:v>-0.59</x:v>
      </x:c>
      <x:c r="D691" s="52" t="n">
        <x:f>B691-C691</x:f>
        <x:v>-7.771561172376096e-16</x:v>
      </x:c>
      <x:c r="E691" s="53" t="n">
        <x:v>1e-7</x:v>
      </x:c>
    </x:row>
    <x:row r="692" ht="25" customHeight="1">
      <x:c r="A692" s="2" t="str">
        <x:v>تغییر کیفیت KISH service_transaction_value_market_share mom BILL_PAYMENT_AND_TOPUP</x:v>
      </x:c>
      <x:c r="B692" s="51" t="n">
        <x:f>'عملیات'!G787</x:f>
        <x:v>-0.41000000000000014</x:v>
      </x:c>
      <x:c r="C692" s="51" t="n">
        <x:v>-0.41</x:v>
      </x:c>
      <x:c r="D692" s="52" t="n">
        <x:f>B692-C692</x:f>
        <x:v>-1.6653345369377348e-16</x:v>
      </x:c>
      <x:c r="E692" s="53" t="n">
        <x:v>1e-7</x:v>
      </x:c>
    </x:row>
    <x:row r="693" ht="25" customHeight="1">
      <x:c r="A693" s="2" t="str">
        <x:v>تغییر کیفیت KISH service_transaction_value_market_share yoy BILL_PAYMENT_AND_TOPUP</x:v>
      </x:c>
      <x:c r="B693" s="51" t="n">
        <x:f>'عملیات'!G788</x:f>
        <x:v>-0.06000000000000005</x:v>
      </x:c>
      <x:c r="C693" s="51" t="n">
        <x:v>-0.06</x:v>
      </x:c>
      <x:c r="D693" s="52" t="n">
        <x:f>B693-C693</x:f>
        <x:v>-5.551115123125783e-17</x:v>
      </x:c>
      <x:c r="E693" s="53" t="n">
        <x:v>1e-7</x:v>
      </x:c>
    </x:row>
    <x:row r="694" ht="25" customHeight="1">
      <x:c r="A694" s="2"/>
      <x:c r="B694" s="3"/>
      <x:c r="C694" s="3"/>
      <x:c r="D694" s="3"/>
      <x:c r="E694" s="3"/>
    </x:row>
    <x:row r="695" ht="25" customHeight="1">
      <x:c r="A695" s="2"/>
      <x:c r="B695" s="3"/>
      <x:c r="C695" s="3"/>
      <x:c r="D695" s="3"/>
      <x:c r="E695" s="3"/>
    </x:row>
    <x:row r="696" ht="42" customHeight="1">
      <x:c r="A696" s="46" t="str">
        <x:v>پاسارگاد: نسخه تأییدشده کاربر؛ زنجیره اصلاحیه رسمی تأیید نشده.</x:v>
      </x:c>
      <x:c r="B696" s="3"/>
      <x:c r="C696" s="3"/>
      <x:c r="D696" s="3"/>
      <x:c r="E696" s="3"/>
    </x:row>
    <x:row r="697" ht="42" customHeight="1">
      <x:c r="A697" s="46" t="str">
        <x:v>شاخص تراکنش‌دار: مقایسه سالانه به دلیل تغییر تعریف مسدود است.</x:v>
      </x:c>
      <x:c r="B697" s="3"/>
      <x:c r="C697" s="3"/>
      <x:c r="D697" s="3"/>
      <x:c r="E697" s="3"/>
    </x:row>
    <x:row r="698" ht="42" customHeight="1">
      <x:c r="A698" s="46" t="str">
        <x:v>موبایلی پاسارگاد: نسبت شهریور ۱۵۰٪؛ تغییر ماهانه قابل استنتاج نیست.</x:v>
      </x:c>
      <x:c r="B698" s="3"/>
      <x:c r="C698" s="3"/>
      <x:c r="D698" s="3"/>
      <x:c r="E698" s="3"/>
    </x:row>
    <x:row r="699" ht="42" customHeight="1">
      <x:c r="A699" s="46" t="str">
        <x:v>سهم‌ها نرمال نشده‌اند؛ بازسازی تعداد و مبلغ تقریبی است.</x:v>
      </x:c>
      <x:c r="B699" s="3"/>
      <x:c r="C699" s="3"/>
      <x:c r="D699" s="3"/>
      <x:c r="E699" s="3"/>
    </x:row>
    <x:row r="700" ht="42" customHeight="1">
      <x:c r="A700" s="46" t="str">
        <x:v>ورودی‌های عددی آبی؛ فرمول پیوندی سبز؛ n.a. یعنی داده یا مقایسه نامعتبر.</x:v>
      </x:c>
      <x:c r="B700" s="3"/>
      <x:c r="C700" s="3"/>
      <x:c r="D700" s="3"/>
      <x:c r="E700" s="3"/>
    </x:row>
    <x:row r="701" ht="42" customHeight="1">
      <x:c r="A701" s="46" t="str">
        <x:v>بازه سناریو معادل کارمزد شاپرک است؛ درآمد کل یا فاصله اطمینان نیست.</x:v>
      </x:c>
      <x:c r="B701" s="3"/>
      <x:c r="C701" s="3"/>
      <x:c r="D701" s="3"/>
      <x:c r="E701" s="3"/>
    </x:row>
    <x:row r="702" ht="25" customHeight="1">
      <x:c r="A702" s="2"/>
      <x:c r="B702" s="3"/>
      <x:c r="C702" s="3"/>
      <x:c r="D702" s="3"/>
      <x:c r="E702" s="3"/>
    </x:row>
    <x:row r="703" ht="25" customHeight="1">
      <x:c r="A703" s="2"/>
      <x:c r="B703" s="3"/>
      <x:c r="C703" s="3"/>
      <x:c r="D703" s="3"/>
      <x:c r="E703" s="3"/>
    </x:row>
    <x:row r="704" ht="25" customHeight="1">
      <x:c r="A704" s="2"/>
      <x:c r="B704" s="3"/>
      <x:c r="C704" s="3"/>
      <x:c r="D704" s="3"/>
      <x:c r="E704" s="3"/>
    </x:row>
    <x:row r="705" ht="25" customHeight="1">
      <x:c r="A705" s="2"/>
      <x:c r="B705" s="3"/>
      <x:c r="C705" s="3"/>
      <x:c r="D705" s="3"/>
      <x:c r="E705" s="3"/>
    </x:row>
    <x:row r="706" ht="25" customHeight="1">
      <x:c r="A706" s="2"/>
      <x:c r="B706" s="3"/>
      <x:c r="C706" s="3"/>
      <x:c r="D706" s="3"/>
      <x:c r="E706" s="3"/>
    </x:row>
    <x:row r="707" ht="25" customHeight="1">
      <x:c r="A707" s="2"/>
      <x:c r="B707" s="3"/>
      <x:c r="C707" s="3"/>
      <x:c r="D707" s="3"/>
      <x:c r="E707" s="3"/>
    </x:row>
    <x:row r="708" ht="25" customHeight="1">
      <x:c r="A708" s="2"/>
      <x:c r="B708" s="3"/>
      <x:c r="C708" s="3"/>
      <x:c r="D708" s="3"/>
      <x:c r="E708" s="3"/>
    </x:row>
  </x:sheetData>
  <x:conditionalFormatting sqref="D6:D27">
    <x:cfRule type="expression" dxfId="0" priority="1">
      <x:formula>ABS(D6)&gt;E6</x:formula>
    </x:cfRule>
  </x:conditionalFormatting>
  <x:conditionalFormatting sqref="D6:D693">
    <x:cfRule type="expression" dxfId="1" priority="2">
      <x:formula>ABS(D6)&gt;E6</x:formula>
    </x:cfRule>
  </x:conditionalFormatting>
  <x:pageMargins left="0.7" right="0.7" top="0.75" bottom="0.75" header="0.3" footer="0.3"/>
</x:worksheet>
</file>